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4e9e6bfc606ff8a2/"/>
    </mc:Choice>
  </mc:AlternateContent>
  <xr:revisionPtr revIDLastSave="56" documentId="8_{E9F59CD8-F32E-449F-90BA-8732D1FCC9F4}" xr6:coauthVersionLast="47" xr6:coauthVersionMax="47" xr10:uidLastSave="{63B8872E-2BEF-4EE6-B8C0-059A574A4051}"/>
  <bookViews>
    <workbookView xWindow="14910" yWindow="3060" windowWidth="41010" windowHeight="17370" xr2:uid="{B34071A2-C48D-4188-92BA-5B279B170360}"/>
  </bookViews>
  <sheets>
    <sheet name="Microcode" sheetId="1" r:id="rId1"/>
    <sheet name="E_INTR" sheetId="14" r:id="rId2"/>
    <sheet name="Subroutines" sheetId="13" r:id="rId3"/>
    <sheet name="Jcond" sheetId="12" r:id="rId4"/>
    <sheet name="Tmp" sheetId="9" r:id="rId5"/>
    <sheet name="SR" sheetId="8" r:id="rId6"/>
    <sheet name="EC" sheetId="7" r:id="rId7"/>
    <sheet name="IC" sheetId="6" r:id="rId8"/>
    <sheet name="ALUOps" sheetId="5" r:id="rId9"/>
    <sheet name="D2" sheetId="4" r:id="rId10"/>
    <sheet name="Source1" sheetId="2" r:id="rId11"/>
    <sheet name="Source2" sheetId="11" r:id="rId12"/>
    <sheet name="Dest1" sheetId="10" r:id="rId13"/>
    <sheet name="Types" sheetId="3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009" i="1" l="1" a="1"/>
  <c r="S1009" i="1" s="1"/>
  <c r="S1007" i="1" a="1"/>
  <c r="S1007" i="1" s="1"/>
  <c r="S984" i="1" a="1"/>
  <c r="S984" i="1" s="1"/>
  <c r="S965" i="1" a="1"/>
  <c r="S965" i="1" s="1"/>
  <c r="S964" i="1" a="1"/>
  <c r="S964" i="1" s="1"/>
  <c r="S963" i="1"/>
  <c r="S963" i="1" a="1"/>
  <c r="S962" i="1" a="1"/>
  <c r="S962" i="1" s="1"/>
  <c r="S953" i="1" a="1"/>
  <c r="S953" i="1" s="1"/>
  <c r="S952" i="1" a="1"/>
  <c r="S952" i="1" s="1"/>
  <c r="S938" i="1" a="1"/>
  <c r="S938" i="1" s="1"/>
  <c r="S937" i="1" a="1"/>
  <c r="S937" i="1" s="1"/>
  <c r="S936" i="1" a="1"/>
  <c r="S936" i="1" s="1"/>
  <c r="S933" i="1" a="1"/>
  <c r="S933" i="1" s="1"/>
  <c r="S915" i="1" a="1"/>
  <c r="S915" i="1" s="1"/>
  <c r="S894" i="1" a="1"/>
  <c r="S894" i="1" s="1"/>
  <c r="S892" i="1" a="1"/>
  <c r="S892" i="1" s="1"/>
  <c r="S870" i="1" a="1"/>
  <c r="S870" i="1" s="1"/>
  <c r="S868" i="1" a="1"/>
  <c r="S868" i="1" s="1"/>
  <c r="S845" i="1" a="1"/>
  <c r="S845" i="1" s="1"/>
  <c r="S822" i="1" a="1"/>
  <c r="S822" i="1" s="1"/>
  <c r="S800" i="1" a="1"/>
  <c r="S800" i="1" s="1"/>
  <c r="S777" i="1" a="1"/>
  <c r="S777" i="1" s="1"/>
  <c r="S756" i="1" a="1"/>
  <c r="S756" i="1" s="1"/>
  <c r="S754" i="1" a="1"/>
  <c r="S754" i="1" s="1"/>
  <c r="S732" i="1" a="1"/>
  <c r="S732" i="1" s="1"/>
  <c r="S730" i="1" a="1"/>
  <c r="S730" i="1" s="1"/>
  <c r="S708" i="1" a="1"/>
  <c r="S708" i="1" s="1"/>
  <c r="S706" i="1" a="1"/>
  <c r="S706" i="1" s="1"/>
  <c r="S684" i="1" a="1"/>
  <c r="S684" i="1" s="1"/>
  <c r="S682" i="1" a="1"/>
  <c r="S682" i="1" s="1"/>
  <c r="S658" i="1" a="1"/>
  <c r="S658" i="1" s="1"/>
  <c r="S634" i="1" a="1"/>
  <c r="S634" i="1" s="1"/>
  <c r="S610" i="1" a="1"/>
  <c r="S610" i="1" s="1"/>
  <c r="S586" i="1" a="1"/>
  <c r="S586" i="1" s="1"/>
  <c r="S562" i="1" a="1"/>
  <c r="S562" i="1" s="1"/>
  <c r="S539" i="1" a="1"/>
  <c r="S539" i="1" s="1"/>
  <c r="S515" i="1" a="1"/>
  <c r="S515" i="1" s="1"/>
  <c r="S493" i="1" a="1"/>
  <c r="S493" i="1" s="1"/>
  <c r="S469" i="1" a="1"/>
  <c r="S469" i="1" s="1"/>
  <c r="S445" i="1" a="1"/>
  <c r="S445" i="1" s="1"/>
  <c r="S421" i="1" a="1"/>
  <c r="S421" i="1" s="1"/>
  <c r="S397" i="1" a="1"/>
  <c r="S397" i="1" s="1"/>
  <c r="S393" i="1" a="1"/>
  <c r="S393" i="1" s="1"/>
  <c r="S392" i="1" a="1"/>
  <c r="S392" i="1" s="1"/>
  <c r="S389" i="1" a="1"/>
  <c r="S389" i="1" s="1"/>
  <c r="S388" i="1" a="1"/>
  <c r="S388" i="1" s="1"/>
  <c r="S387" i="1" a="1"/>
  <c r="S387" i="1" s="1"/>
  <c r="S377" i="1" a="1"/>
  <c r="S377" i="1" s="1"/>
  <c r="S376" i="1" a="1"/>
  <c r="S376" i="1" s="1"/>
  <c r="S373" i="1" a="1"/>
  <c r="S373" i="1" s="1"/>
  <c r="S372" i="1" a="1"/>
  <c r="S372" i="1" s="1"/>
  <c r="S365" i="1" a="1"/>
  <c r="S365" i="1" s="1"/>
  <c r="S364" i="1" a="1"/>
  <c r="S364" i="1" s="1"/>
  <c r="S349" i="1" a="1"/>
  <c r="S349" i="1" s="1"/>
  <c r="S325" i="1" a="1"/>
  <c r="S325" i="1" s="1"/>
  <c r="S301" i="1" a="1"/>
  <c r="S301" i="1" s="1"/>
  <c r="S278" i="1" a="1"/>
  <c r="S278" i="1" s="1"/>
  <c r="S269" i="1" a="1"/>
  <c r="S269" i="1" s="1"/>
  <c r="S268" i="1" a="1"/>
  <c r="S268" i="1" s="1"/>
  <c r="S267" i="1" a="1"/>
  <c r="S267" i="1" s="1"/>
  <c r="S265" i="1" a="1"/>
  <c r="S265" i="1" s="1"/>
  <c r="S264" i="1" a="1"/>
  <c r="S264" i="1" s="1"/>
  <c r="S261" i="1" a="1"/>
  <c r="S261" i="1" s="1"/>
  <c r="S254" i="1" a="1"/>
  <c r="S254" i="1" s="1"/>
  <c r="S241" i="1" a="1"/>
  <c r="S241" i="1" s="1"/>
  <c r="S240" i="1" a="1"/>
  <c r="S240" i="1" s="1"/>
  <c r="S237" i="1" a="1"/>
  <c r="S237" i="1" s="1"/>
  <c r="S230" i="1" a="1"/>
  <c r="S230" i="1" s="1"/>
  <c r="S206" i="1" a="1"/>
  <c r="S206" i="1" s="1"/>
  <c r="S197" i="1" a="1"/>
  <c r="S197" i="1" s="1"/>
  <c r="S196" i="1" a="1"/>
  <c r="S196" i="1" s="1"/>
  <c r="S184" i="1" a="1"/>
  <c r="S184" i="1" s="1"/>
  <c r="S160" i="1" a="1"/>
  <c r="S160" i="1" s="1"/>
  <c r="S137" i="1" a="1"/>
  <c r="S137" i="1" s="1"/>
  <c r="S133" i="1" a="1"/>
  <c r="S133" i="1" s="1"/>
  <c r="S132" i="1" a="1"/>
  <c r="S132" i="1" s="1"/>
  <c r="S131" i="1" a="1"/>
  <c r="S131" i="1" s="1"/>
  <c r="S129" i="1" a="1"/>
  <c r="S129" i="1" s="1"/>
  <c r="S121" i="1" a="1"/>
  <c r="S121" i="1" s="1"/>
  <c r="S115" i="1" a="1"/>
  <c r="S115" i="1" s="1"/>
  <c r="S101" i="1" a="1"/>
  <c r="S101" i="1" s="1"/>
  <c r="S100" i="1" a="1"/>
  <c r="S100" i="1" s="1"/>
  <c r="S97" i="1" a="1"/>
  <c r="S97" i="1" s="1"/>
  <c r="S91" i="1" a="1"/>
  <c r="S91" i="1" s="1"/>
  <c r="S89" i="1" a="1"/>
  <c r="S89" i="1" s="1"/>
  <c r="S88" i="1" a="1"/>
  <c r="S88" i="1" s="1"/>
  <c r="S85" i="1" a="1"/>
  <c r="S85" i="1" s="1"/>
  <c r="S84" i="1" a="1"/>
  <c r="S84" i="1" s="1"/>
  <c r="S83" i="1" a="1"/>
  <c r="S83" i="1" s="1"/>
  <c r="S81" i="1" a="1"/>
  <c r="S81" i="1" s="1"/>
  <c r="S80" i="1" a="1"/>
  <c r="S80" i="1" s="1"/>
  <c r="S77" i="1" a="1"/>
  <c r="S77" i="1" s="1"/>
  <c r="S73" i="1" a="1"/>
  <c r="S73" i="1" s="1"/>
  <c r="S72" i="1" a="1"/>
  <c r="S72" i="1" s="1"/>
  <c r="S69" i="1" a="1"/>
  <c r="S69" i="1" s="1"/>
  <c r="S68" i="1" a="1"/>
  <c r="S68" i="1" s="1"/>
  <c r="S67" i="1" a="1"/>
  <c r="S67" i="1" s="1"/>
  <c r="S53" i="1" a="1"/>
  <c r="S53" i="1" s="1"/>
  <c r="S52" i="1" a="1"/>
  <c r="S52" i="1" s="1"/>
  <c r="S51" i="1" a="1"/>
  <c r="S51" i="1" s="1"/>
  <c r="S45" i="1" a="1"/>
  <c r="S45" i="1" s="1"/>
  <c r="S41" i="1" a="1"/>
  <c r="S41" i="1" s="1"/>
  <c r="S40" i="1" a="1"/>
  <c r="S40" i="1" s="1"/>
  <c r="S33" i="1" a="1"/>
  <c r="S33" i="1" s="1"/>
  <c r="S32" i="1" a="1"/>
  <c r="S32" i="1" s="1"/>
  <c r="S25" i="1" a="1"/>
  <c r="S25" i="1" s="1"/>
  <c r="S22" i="1" a="1"/>
  <c r="S22" i="1" s="1"/>
  <c r="S21" i="1" a="1"/>
  <c r="S21" i="1" s="1"/>
  <c r="S17" i="1" a="1"/>
  <c r="S17" i="1" s="1"/>
  <c r="S5" i="1" a="1"/>
  <c r="S5" i="1" s="1"/>
  <c r="S4" i="1" a="1"/>
  <c r="S4" i="1" s="1"/>
  <c r="K455" i="1" a="1"/>
  <c r="K455" i="1" s="1"/>
  <c r="L455" i="1"/>
  <c r="O455" i="1"/>
  <c r="P455" i="1"/>
  <c r="Q455" i="1"/>
  <c r="R455" i="1" a="1"/>
  <c r="R455" i="1" s="1"/>
  <c r="S455" i="1" s="1" a="1"/>
  <c r="S455" i="1" s="1"/>
  <c r="L456" i="1"/>
  <c r="O456" i="1"/>
  <c r="P456" i="1"/>
  <c r="Q456" i="1"/>
  <c r="R456" i="1" a="1"/>
  <c r="R456" i="1" s="1"/>
  <c r="S456" i="1" s="1" a="1"/>
  <c r="S456" i="1" s="1"/>
  <c r="L457" i="1"/>
  <c r="O457" i="1"/>
  <c r="P457" i="1"/>
  <c r="Q457" i="1"/>
  <c r="R457" i="1" a="1"/>
  <c r="R457" i="1" s="1"/>
  <c r="S457" i="1" s="1" a="1"/>
  <c r="S457" i="1" s="1"/>
  <c r="X17" i="1" a="1"/>
  <c r="X17" i="1" s="1"/>
  <c r="Y17" i="1" s="1" a="1"/>
  <c r="Y17" i="1" s="1"/>
  <c r="AA965" i="1" a="1"/>
  <c r="AA965" i="1" s="1"/>
  <c r="AA964" i="1" a="1"/>
  <c r="AA964" i="1" s="1"/>
  <c r="AA963" i="1" a="1"/>
  <c r="AA963" i="1" s="1"/>
  <c r="AA953" i="1" a="1"/>
  <c r="AA953" i="1" s="1"/>
  <c r="AA952" i="1" a="1"/>
  <c r="AA952" i="1" s="1"/>
  <c r="AA937" i="1" a="1"/>
  <c r="AA937" i="1" s="1"/>
  <c r="AA936" i="1" a="1"/>
  <c r="AA936" i="1" s="1"/>
  <c r="AA933" i="1" a="1"/>
  <c r="AA933" i="1" s="1"/>
  <c r="AA393" i="1" a="1"/>
  <c r="AA393" i="1" s="1"/>
  <c r="AA392" i="1" a="1"/>
  <c r="AA392" i="1" s="1"/>
  <c r="AA389" i="1" a="1"/>
  <c r="AA389" i="1" s="1"/>
  <c r="AA388" i="1" a="1"/>
  <c r="AA388" i="1" s="1"/>
  <c r="AA387" i="1" a="1"/>
  <c r="AA387" i="1" s="1"/>
  <c r="AA377" i="1" a="1"/>
  <c r="AA377" i="1" s="1"/>
  <c r="AA376" i="1" a="1"/>
  <c r="AA376" i="1" s="1"/>
  <c r="AA373" i="1" a="1"/>
  <c r="AA373" i="1" s="1"/>
  <c r="AA372" i="1" a="1"/>
  <c r="AA372" i="1" s="1"/>
  <c r="AA365" i="1" a="1"/>
  <c r="AA365" i="1" s="1"/>
  <c r="AA364" i="1" a="1"/>
  <c r="AA364" i="1" s="1"/>
  <c r="AA269" i="1" a="1"/>
  <c r="AA269" i="1" s="1"/>
  <c r="AA268" i="1" a="1"/>
  <c r="AA268" i="1" s="1"/>
  <c r="AA267" i="1" a="1"/>
  <c r="AA267" i="1" s="1"/>
  <c r="AA265" i="1" a="1"/>
  <c r="AA265" i="1" s="1"/>
  <c r="AA264" i="1" a="1"/>
  <c r="AA264" i="1" s="1"/>
  <c r="AA261" i="1" a="1"/>
  <c r="AA261" i="1" s="1"/>
  <c r="AA241" i="1" a="1"/>
  <c r="AA241" i="1" s="1"/>
  <c r="AA240" i="1" a="1"/>
  <c r="AA240" i="1" s="1"/>
  <c r="AA237" i="1" a="1"/>
  <c r="AA237" i="1" s="1"/>
  <c r="AA197" i="1" a="1"/>
  <c r="AA197" i="1" s="1"/>
  <c r="AA196" i="1" a="1"/>
  <c r="AA196" i="1" s="1"/>
  <c r="AA133" i="1" a="1"/>
  <c r="AA133" i="1" s="1"/>
  <c r="AA132" i="1" a="1"/>
  <c r="AA132" i="1" s="1"/>
  <c r="AA131" i="1" a="1"/>
  <c r="AA131" i="1" s="1"/>
  <c r="AA129" i="1" a="1"/>
  <c r="AA129" i="1" s="1"/>
  <c r="AA121" i="1" a="1"/>
  <c r="AA121" i="1" s="1"/>
  <c r="AA101" i="1" a="1"/>
  <c r="AA101" i="1" s="1"/>
  <c r="AA100" i="1" a="1"/>
  <c r="AA100" i="1" s="1"/>
  <c r="AA97" i="1" a="1"/>
  <c r="AA97" i="1" s="1"/>
  <c r="AA89" i="1" a="1"/>
  <c r="AA89" i="1" s="1"/>
  <c r="AA88" i="1" a="1"/>
  <c r="AA88" i="1" s="1"/>
  <c r="AA85" i="1" a="1"/>
  <c r="AA85" i="1" s="1"/>
  <c r="AA84" i="1" a="1"/>
  <c r="AA84" i="1" s="1"/>
  <c r="AA83" i="1" a="1"/>
  <c r="AA83" i="1" s="1"/>
  <c r="AA81" i="1" a="1"/>
  <c r="AA81" i="1" s="1"/>
  <c r="AA80" i="1" a="1"/>
  <c r="AA80" i="1" s="1"/>
  <c r="AA77" i="1" a="1"/>
  <c r="AA77" i="1" s="1"/>
  <c r="AA73" i="1" a="1"/>
  <c r="AA73" i="1" s="1"/>
  <c r="AA72" i="1" a="1"/>
  <c r="AA72" i="1" s="1"/>
  <c r="AA69" i="1" a="1"/>
  <c r="AA69" i="1" s="1"/>
  <c r="AA68" i="1" a="1"/>
  <c r="AA68" i="1" s="1"/>
  <c r="AA67" i="1" a="1"/>
  <c r="AA67" i="1" s="1"/>
  <c r="AA53" i="1" a="1"/>
  <c r="AA53" i="1" s="1"/>
  <c r="AA52" i="1" a="1"/>
  <c r="AA52" i="1" s="1"/>
  <c r="AA51" i="1" a="1"/>
  <c r="AA51" i="1" s="1"/>
  <c r="AA45" i="1" a="1"/>
  <c r="AA45" i="1" s="1"/>
  <c r="AA41" i="1" a="1"/>
  <c r="AA41" i="1" s="1"/>
  <c r="AA40" i="1" a="1"/>
  <c r="AA40" i="1" s="1"/>
  <c r="AA33" i="1" a="1"/>
  <c r="AA33" i="1" s="1"/>
  <c r="AA32" i="1" a="1"/>
  <c r="AA32" i="1" s="1"/>
  <c r="AA25" i="1" a="1"/>
  <c r="AA25" i="1" s="1"/>
  <c r="AA21" i="1" a="1"/>
  <c r="AA21" i="1" s="1"/>
  <c r="AA17" i="1" a="1"/>
  <c r="AA17" i="1" s="1"/>
  <c r="AA5" i="1" a="1"/>
  <c r="AA5" i="1" s="1"/>
  <c r="AA4" i="1" a="1"/>
  <c r="AA4" i="1" s="1"/>
  <c r="V965" i="1" a="1"/>
  <c r="V965" i="1" s="1"/>
  <c r="V964" i="1" a="1"/>
  <c r="V964" i="1" s="1"/>
  <c r="V963" i="1" a="1"/>
  <c r="V963" i="1" s="1"/>
  <c r="V953" i="1" a="1"/>
  <c r="V953" i="1" s="1"/>
  <c r="V952" i="1" a="1"/>
  <c r="V952" i="1" s="1"/>
  <c r="V937" i="1" a="1"/>
  <c r="V937" i="1" s="1"/>
  <c r="V936" i="1" a="1"/>
  <c r="V936" i="1" s="1"/>
  <c r="V933" i="1" a="1"/>
  <c r="V933" i="1" s="1"/>
  <c r="V393" i="1" a="1"/>
  <c r="V393" i="1" s="1"/>
  <c r="V392" i="1" a="1"/>
  <c r="V392" i="1" s="1"/>
  <c r="V389" i="1" a="1"/>
  <c r="V389" i="1" s="1"/>
  <c r="V388" i="1" a="1"/>
  <c r="V388" i="1" s="1"/>
  <c r="V387" i="1" a="1"/>
  <c r="V387" i="1" s="1"/>
  <c r="V377" i="1" a="1"/>
  <c r="V377" i="1" s="1"/>
  <c r="V376" i="1" a="1"/>
  <c r="V376" i="1" s="1"/>
  <c r="V373" i="1" a="1"/>
  <c r="V373" i="1" s="1"/>
  <c r="V372" i="1" a="1"/>
  <c r="V372" i="1" s="1"/>
  <c r="V365" i="1" a="1"/>
  <c r="V365" i="1" s="1"/>
  <c r="V364" i="1" a="1"/>
  <c r="V364" i="1" s="1"/>
  <c r="V269" i="1" a="1"/>
  <c r="V269" i="1" s="1"/>
  <c r="V268" i="1" a="1"/>
  <c r="V268" i="1" s="1"/>
  <c r="V267" i="1" a="1"/>
  <c r="V267" i="1" s="1"/>
  <c r="V265" i="1" a="1"/>
  <c r="V265" i="1" s="1"/>
  <c r="V264" i="1" a="1"/>
  <c r="V264" i="1" s="1"/>
  <c r="V261" i="1" a="1"/>
  <c r="V261" i="1" s="1"/>
  <c r="V241" i="1" a="1"/>
  <c r="V241" i="1" s="1"/>
  <c r="V240" i="1" a="1"/>
  <c r="V240" i="1" s="1"/>
  <c r="V237" i="1" a="1"/>
  <c r="V237" i="1" s="1"/>
  <c r="V197" i="1" a="1"/>
  <c r="V197" i="1" s="1"/>
  <c r="V196" i="1" a="1"/>
  <c r="V196" i="1" s="1"/>
  <c r="V133" i="1" a="1"/>
  <c r="V133" i="1" s="1"/>
  <c r="V132" i="1" a="1"/>
  <c r="V132" i="1" s="1"/>
  <c r="V131" i="1" a="1"/>
  <c r="V131" i="1" s="1"/>
  <c r="V129" i="1" a="1"/>
  <c r="V129" i="1" s="1"/>
  <c r="V121" i="1" a="1"/>
  <c r="V121" i="1" s="1"/>
  <c r="V101" i="1" a="1"/>
  <c r="V101" i="1" s="1"/>
  <c r="V100" i="1" a="1"/>
  <c r="V100" i="1" s="1"/>
  <c r="V97" i="1" a="1"/>
  <c r="V97" i="1" s="1"/>
  <c r="V89" i="1" a="1"/>
  <c r="V89" i="1" s="1"/>
  <c r="V88" i="1" a="1"/>
  <c r="V88" i="1" s="1"/>
  <c r="V85" i="1" a="1"/>
  <c r="V85" i="1" s="1"/>
  <c r="V84" i="1" a="1"/>
  <c r="V84" i="1" s="1"/>
  <c r="V83" i="1" a="1"/>
  <c r="V83" i="1" s="1"/>
  <c r="V81" i="1" a="1"/>
  <c r="V81" i="1" s="1"/>
  <c r="V80" i="1" a="1"/>
  <c r="V80" i="1" s="1"/>
  <c r="V77" i="1" a="1"/>
  <c r="V77" i="1" s="1"/>
  <c r="V73" i="1" a="1"/>
  <c r="V73" i="1" s="1"/>
  <c r="V72" i="1" a="1"/>
  <c r="V72" i="1" s="1"/>
  <c r="V69" i="1" a="1"/>
  <c r="V69" i="1" s="1"/>
  <c r="V68" i="1" a="1"/>
  <c r="V68" i="1" s="1"/>
  <c r="V67" i="1" a="1"/>
  <c r="V67" i="1" s="1"/>
  <c r="V53" i="1" a="1"/>
  <c r="V53" i="1" s="1"/>
  <c r="V52" i="1" a="1"/>
  <c r="V52" i="1" s="1"/>
  <c r="V51" i="1" a="1"/>
  <c r="V51" i="1" s="1"/>
  <c r="V45" i="1" a="1"/>
  <c r="V45" i="1" s="1"/>
  <c r="V41" i="1" a="1"/>
  <c r="V41" i="1" s="1"/>
  <c r="V40" i="1" a="1"/>
  <c r="V40" i="1" s="1"/>
  <c r="V33" i="1" a="1"/>
  <c r="V33" i="1" s="1"/>
  <c r="V32" i="1" a="1"/>
  <c r="V32" i="1" s="1"/>
  <c r="V25" i="1" a="1"/>
  <c r="V25" i="1" s="1"/>
  <c r="V21" i="1" a="1"/>
  <c r="V21" i="1" s="1"/>
  <c r="V17" i="1" a="1"/>
  <c r="V17" i="1" s="1"/>
  <c r="V5" i="1" a="1"/>
  <c r="V5" i="1" s="1"/>
  <c r="V4" i="1" a="1"/>
  <c r="V4" i="1" s="1"/>
  <c r="Z965" i="1" a="1"/>
  <c r="Z965" i="1" s="1"/>
  <c r="Z964" i="1" a="1"/>
  <c r="Z964" i="1" s="1"/>
  <c r="Z963" i="1" a="1"/>
  <c r="Z963" i="1" s="1"/>
  <c r="Z953" i="1" a="1"/>
  <c r="Z953" i="1" s="1"/>
  <c r="Z952" i="1" a="1"/>
  <c r="Z952" i="1" s="1"/>
  <c r="Z937" i="1" a="1"/>
  <c r="Z937" i="1" s="1"/>
  <c r="Z936" i="1" a="1"/>
  <c r="Z936" i="1" s="1"/>
  <c r="Z933" i="1" a="1"/>
  <c r="Z933" i="1" s="1"/>
  <c r="Z393" i="1" a="1"/>
  <c r="Z393" i="1" s="1"/>
  <c r="Z392" i="1" a="1"/>
  <c r="Z392" i="1" s="1"/>
  <c r="Z389" i="1" a="1"/>
  <c r="Z389" i="1" s="1"/>
  <c r="Z388" i="1" a="1"/>
  <c r="Z388" i="1" s="1"/>
  <c r="Z387" i="1" a="1"/>
  <c r="Z387" i="1" s="1"/>
  <c r="Z377" i="1" a="1"/>
  <c r="Z377" i="1" s="1"/>
  <c r="Z376" i="1" a="1"/>
  <c r="Z376" i="1" s="1"/>
  <c r="Z373" i="1" a="1"/>
  <c r="Z373" i="1" s="1"/>
  <c r="Z372" i="1" a="1"/>
  <c r="Z372" i="1" s="1"/>
  <c r="Z365" i="1" a="1"/>
  <c r="Z365" i="1" s="1"/>
  <c r="Z364" i="1" a="1"/>
  <c r="Z364" i="1" s="1"/>
  <c r="Z269" i="1" a="1"/>
  <c r="Z269" i="1" s="1"/>
  <c r="Z268" i="1" a="1"/>
  <c r="Z268" i="1" s="1"/>
  <c r="Z267" i="1" a="1"/>
  <c r="Z267" i="1" s="1"/>
  <c r="Z265" i="1" a="1"/>
  <c r="Z265" i="1" s="1"/>
  <c r="Z264" i="1" a="1"/>
  <c r="Z264" i="1" s="1"/>
  <c r="Z261" i="1" a="1"/>
  <c r="Z261" i="1" s="1"/>
  <c r="Z241" i="1" a="1"/>
  <c r="Z241" i="1" s="1"/>
  <c r="Z240" i="1" a="1"/>
  <c r="Z240" i="1" s="1"/>
  <c r="Z237" i="1" a="1"/>
  <c r="Z237" i="1" s="1"/>
  <c r="Z197" i="1" a="1"/>
  <c r="Z197" i="1" s="1"/>
  <c r="Z196" i="1" a="1"/>
  <c r="Z196" i="1" s="1"/>
  <c r="Z133" i="1" a="1"/>
  <c r="Z133" i="1" s="1"/>
  <c r="Z132" i="1" a="1"/>
  <c r="Z132" i="1" s="1"/>
  <c r="Z131" i="1" a="1"/>
  <c r="Z131" i="1" s="1"/>
  <c r="Z129" i="1" a="1"/>
  <c r="Z129" i="1" s="1"/>
  <c r="Z121" i="1" a="1"/>
  <c r="Z121" i="1" s="1"/>
  <c r="Z101" i="1" a="1"/>
  <c r="Z101" i="1" s="1"/>
  <c r="Z100" i="1" a="1"/>
  <c r="Z100" i="1" s="1"/>
  <c r="Z97" i="1" a="1"/>
  <c r="Z97" i="1" s="1"/>
  <c r="Z89" i="1" a="1"/>
  <c r="Z89" i="1" s="1"/>
  <c r="Z88" i="1" a="1"/>
  <c r="Z88" i="1" s="1"/>
  <c r="Z85" i="1" a="1"/>
  <c r="Z85" i="1" s="1"/>
  <c r="Z84" i="1" a="1"/>
  <c r="Z84" i="1" s="1"/>
  <c r="Z83" i="1" a="1"/>
  <c r="Z83" i="1" s="1"/>
  <c r="Z81" i="1" a="1"/>
  <c r="Z81" i="1" s="1"/>
  <c r="Z80" i="1" a="1"/>
  <c r="Z80" i="1" s="1"/>
  <c r="Z77" i="1" a="1"/>
  <c r="Z77" i="1" s="1"/>
  <c r="Z73" i="1" a="1"/>
  <c r="Z73" i="1" s="1"/>
  <c r="Z72" i="1" a="1"/>
  <c r="Z72" i="1" s="1"/>
  <c r="Z69" i="1" a="1"/>
  <c r="Z69" i="1" s="1"/>
  <c r="Z68" i="1" a="1"/>
  <c r="Z68" i="1" s="1"/>
  <c r="Z67" i="1" a="1"/>
  <c r="Z67" i="1" s="1"/>
  <c r="Z53" i="1" a="1"/>
  <c r="Z53" i="1" s="1"/>
  <c r="Z52" i="1" a="1"/>
  <c r="Z52" i="1" s="1"/>
  <c r="Z51" i="1" a="1"/>
  <c r="Z51" i="1" s="1"/>
  <c r="Z45" i="1" a="1"/>
  <c r="Z45" i="1" s="1"/>
  <c r="Z41" i="1" a="1"/>
  <c r="Z41" i="1" s="1"/>
  <c r="Z40" i="1" a="1"/>
  <c r="Z40" i="1" s="1"/>
  <c r="Z33" i="1" a="1"/>
  <c r="Z33" i="1" s="1"/>
  <c r="Z32" i="1" a="1"/>
  <c r="Z32" i="1" s="1"/>
  <c r="Z25" i="1" a="1"/>
  <c r="Z25" i="1" s="1"/>
  <c r="Z21" i="1" a="1"/>
  <c r="Z21" i="1" s="1"/>
  <c r="Z17" i="1" a="1"/>
  <c r="Z17" i="1" s="1"/>
  <c r="Z5" i="1" a="1"/>
  <c r="Z5" i="1" s="1"/>
  <c r="Z4" i="1" a="1"/>
  <c r="Z4" i="1" s="1"/>
  <c r="X965" i="1" a="1"/>
  <c r="X965" i="1" s="1"/>
  <c r="Y965" i="1" s="1" a="1"/>
  <c r="Y965" i="1" s="1"/>
  <c r="X964" i="1" a="1"/>
  <c r="X964" i="1" s="1"/>
  <c r="Y964" i="1" s="1" a="1"/>
  <c r="Y964" i="1" s="1"/>
  <c r="X963" i="1" a="1"/>
  <c r="X963" i="1" s="1"/>
  <c r="Y963" i="1" s="1" a="1"/>
  <c r="Y963" i="1" s="1"/>
  <c r="X953" i="1" a="1"/>
  <c r="X953" i="1" s="1"/>
  <c r="Y953" i="1" s="1" a="1"/>
  <c r="Y953" i="1" s="1"/>
  <c r="X952" i="1" a="1"/>
  <c r="X952" i="1" s="1"/>
  <c r="Y952" i="1" s="1" a="1"/>
  <c r="Y952" i="1" s="1"/>
  <c r="X937" i="1" a="1"/>
  <c r="X937" i="1" s="1"/>
  <c r="Y937" i="1" s="1" a="1"/>
  <c r="Y937" i="1" s="1"/>
  <c r="X936" i="1" a="1"/>
  <c r="X936" i="1" s="1"/>
  <c r="Y936" i="1" s="1" a="1"/>
  <c r="Y936" i="1" s="1"/>
  <c r="X933" i="1" a="1"/>
  <c r="X933" i="1" s="1"/>
  <c r="Y933" i="1" s="1" a="1"/>
  <c r="Y933" i="1" s="1"/>
  <c r="X393" i="1" a="1"/>
  <c r="X393" i="1" s="1"/>
  <c r="Y393" i="1" s="1" a="1"/>
  <c r="Y393" i="1" s="1"/>
  <c r="X392" i="1" a="1"/>
  <c r="X392" i="1" s="1"/>
  <c r="Y392" i="1" s="1" a="1"/>
  <c r="Y392" i="1" s="1"/>
  <c r="X389" i="1" a="1"/>
  <c r="X389" i="1" s="1"/>
  <c r="Y389" i="1" s="1" a="1"/>
  <c r="Y389" i="1" s="1"/>
  <c r="X388" i="1" a="1"/>
  <c r="X388" i="1" s="1"/>
  <c r="Y388" i="1" s="1" a="1"/>
  <c r="Y388" i="1" s="1"/>
  <c r="X387" i="1" a="1"/>
  <c r="X387" i="1" s="1"/>
  <c r="Y387" i="1" s="1" a="1"/>
  <c r="Y387" i="1" s="1"/>
  <c r="X377" i="1" a="1"/>
  <c r="X377" i="1" s="1"/>
  <c r="Y377" i="1" s="1" a="1"/>
  <c r="Y377" i="1" s="1"/>
  <c r="X376" i="1" a="1"/>
  <c r="X376" i="1" s="1"/>
  <c r="Y376" i="1" s="1" a="1"/>
  <c r="Y376" i="1" s="1"/>
  <c r="X373" i="1" a="1"/>
  <c r="X373" i="1" s="1"/>
  <c r="Y373" i="1" s="1" a="1"/>
  <c r="Y373" i="1" s="1"/>
  <c r="X372" i="1" a="1"/>
  <c r="X372" i="1" s="1"/>
  <c r="Y372" i="1" s="1" a="1"/>
  <c r="Y372" i="1" s="1"/>
  <c r="X365" i="1" a="1"/>
  <c r="X365" i="1" s="1"/>
  <c r="Y365" i="1" s="1" a="1"/>
  <c r="Y365" i="1" s="1"/>
  <c r="X364" i="1" a="1"/>
  <c r="X364" i="1" s="1"/>
  <c r="Y364" i="1" s="1" a="1"/>
  <c r="Y364" i="1" s="1"/>
  <c r="X269" i="1" a="1"/>
  <c r="X269" i="1" s="1"/>
  <c r="Y269" i="1" s="1" a="1"/>
  <c r="Y269" i="1" s="1"/>
  <c r="X268" i="1" a="1"/>
  <c r="X268" i="1" s="1"/>
  <c r="Y268" i="1" s="1" a="1"/>
  <c r="Y268" i="1" s="1"/>
  <c r="X267" i="1" a="1"/>
  <c r="X267" i="1" s="1"/>
  <c r="Y267" i="1" s="1" a="1"/>
  <c r="Y267" i="1" s="1"/>
  <c r="X265" i="1" a="1"/>
  <c r="X265" i="1" s="1"/>
  <c r="Y265" i="1" s="1" a="1"/>
  <c r="Y265" i="1" s="1"/>
  <c r="X264" i="1" a="1"/>
  <c r="X264" i="1" s="1"/>
  <c r="Y264" i="1" s="1" a="1"/>
  <c r="Y264" i="1" s="1"/>
  <c r="X261" i="1" a="1"/>
  <c r="X261" i="1" s="1"/>
  <c r="Y261" i="1" s="1" a="1"/>
  <c r="Y261" i="1" s="1"/>
  <c r="X241" i="1" a="1"/>
  <c r="X241" i="1" s="1"/>
  <c r="Y241" i="1" s="1" a="1"/>
  <c r="Y241" i="1" s="1"/>
  <c r="X240" i="1" a="1"/>
  <c r="X240" i="1" s="1"/>
  <c r="Y240" i="1" s="1" a="1"/>
  <c r="Y240" i="1" s="1"/>
  <c r="X237" i="1" a="1"/>
  <c r="X237" i="1" s="1"/>
  <c r="Y237" i="1" s="1" a="1"/>
  <c r="Y237" i="1" s="1"/>
  <c r="X197" i="1" a="1"/>
  <c r="X197" i="1" s="1"/>
  <c r="Y197" i="1" s="1" a="1"/>
  <c r="Y197" i="1" s="1"/>
  <c r="X196" i="1" a="1"/>
  <c r="X196" i="1" s="1"/>
  <c r="Y196" i="1" s="1" a="1"/>
  <c r="Y196" i="1" s="1"/>
  <c r="X133" i="1" a="1"/>
  <c r="X133" i="1" s="1"/>
  <c r="Y133" i="1" s="1" a="1"/>
  <c r="Y133" i="1" s="1"/>
  <c r="X132" i="1" a="1"/>
  <c r="X132" i="1" s="1"/>
  <c r="Y132" i="1" s="1" a="1"/>
  <c r="Y132" i="1" s="1"/>
  <c r="X131" i="1" a="1"/>
  <c r="X131" i="1" s="1"/>
  <c r="Y131" i="1" s="1" a="1"/>
  <c r="Y131" i="1" s="1"/>
  <c r="X129" i="1" a="1"/>
  <c r="X129" i="1" s="1"/>
  <c r="Y129" i="1" s="1" a="1"/>
  <c r="Y129" i="1" s="1"/>
  <c r="X121" i="1" a="1"/>
  <c r="X121" i="1" s="1"/>
  <c r="Y121" i="1" s="1" a="1"/>
  <c r="Y121" i="1" s="1"/>
  <c r="X101" i="1" a="1"/>
  <c r="X101" i="1" s="1"/>
  <c r="Y101" i="1" s="1" a="1"/>
  <c r="Y101" i="1" s="1"/>
  <c r="X100" i="1" a="1"/>
  <c r="X100" i="1" s="1"/>
  <c r="Y100" i="1" s="1" a="1"/>
  <c r="Y100" i="1" s="1"/>
  <c r="X97" i="1" a="1"/>
  <c r="X97" i="1" s="1"/>
  <c r="Y97" i="1" s="1" a="1"/>
  <c r="Y97" i="1" s="1"/>
  <c r="X89" i="1" a="1"/>
  <c r="X89" i="1" s="1"/>
  <c r="Y89" i="1" s="1" a="1"/>
  <c r="Y89" i="1" s="1"/>
  <c r="X88" i="1" a="1"/>
  <c r="X88" i="1" s="1"/>
  <c r="Y88" i="1" s="1" a="1"/>
  <c r="Y88" i="1" s="1"/>
  <c r="X85" i="1" a="1"/>
  <c r="X85" i="1" s="1"/>
  <c r="Y85" i="1" s="1" a="1"/>
  <c r="Y85" i="1" s="1"/>
  <c r="X84" i="1" a="1"/>
  <c r="X84" i="1" s="1"/>
  <c r="Y84" i="1" s="1" a="1"/>
  <c r="Y84" i="1" s="1"/>
  <c r="X83" i="1" a="1"/>
  <c r="X83" i="1" s="1"/>
  <c r="Y83" i="1" s="1" a="1"/>
  <c r="Y83" i="1" s="1"/>
  <c r="X81" i="1" a="1"/>
  <c r="X81" i="1" s="1"/>
  <c r="Y81" i="1" s="1" a="1"/>
  <c r="Y81" i="1" s="1"/>
  <c r="X80" i="1" a="1"/>
  <c r="X80" i="1" s="1"/>
  <c r="Y80" i="1" s="1" a="1"/>
  <c r="Y80" i="1" s="1"/>
  <c r="X77" i="1" a="1"/>
  <c r="X77" i="1" s="1"/>
  <c r="Y77" i="1" s="1" a="1"/>
  <c r="Y77" i="1" s="1"/>
  <c r="X73" i="1" a="1"/>
  <c r="X73" i="1" s="1"/>
  <c r="Y73" i="1" s="1" a="1"/>
  <c r="Y73" i="1" s="1"/>
  <c r="X72" i="1" a="1"/>
  <c r="X72" i="1" s="1"/>
  <c r="Y72" i="1" s="1" a="1"/>
  <c r="Y72" i="1" s="1"/>
  <c r="X69" i="1" a="1"/>
  <c r="X69" i="1" s="1"/>
  <c r="Y69" i="1" s="1" a="1"/>
  <c r="Y69" i="1" s="1"/>
  <c r="X68" i="1" a="1"/>
  <c r="X68" i="1" s="1"/>
  <c r="Y68" i="1" s="1" a="1"/>
  <c r="Y68" i="1" s="1"/>
  <c r="X67" i="1" a="1"/>
  <c r="X67" i="1" s="1"/>
  <c r="Y67" i="1" s="1" a="1"/>
  <c r="Y67" i="1" s="1"/>
  <c r="X53" i="1" a="1"/>
  <c r="X53" i="1" s="1"/>
  <c r="Y53" i="1" s="1" a="1"/>
  <c r="Y53" i="1" s="1"/>
  <c r="X52" i="1" a="1"/>
  <c r="X52" i="1" s="1"/>
  <c r="Y52" i="1" s="1" a="1"/>
  <c r="Y52" i="1" s="1"/>
  <c r="X51" i="1" a="1"/>
  <c r="X51" i="1" s="1"/>
  <c r="Y51" i="1" s="1" a="1"/>
  <c r="Y51" i="1" s="1"/>
  <c r="X45" i="1" a="1"/>
  <c r="X45" i="1" s="1"/>
  <c r="Y45" i="1" s="1" a="1"/>
  <c r="Y45" i="1" s="1"/>
  <c r="X41" i="1" a="1"/>
  <c r="X41" i="1" s="1"/>
  <c r="Y41" i="1" s="1" a="1"/>
  <c r="Y41" i="1" s="1"/>
  <c r="X40" i="1" a="1"/>
  <c r="X40" i="1" s="1"/>
  <c r="Y40" i="1" s="1" a="1"/>
  <c r="Y40" i="1" s="1"/>
  <c r="X33" i="1" a="1"/>
  <c r="X33" i="1" s="1"/>
  <c r="Y33" i="1" s="1" a="1"/>
  <c r="Y33" i="1" s="1"/>
  <c r="X32" i="1" a="1"/>
  <c r="X32" i="1" s="1"/>
  <c r="Y32" i="1" s="1" a="1"/>
  <c r="Y32" i="1" s="1"/>
  <c r="X25" i="1" a="1"/>
  <c r="X25" i="1" s="1"/>
  <c r="Y25" i="1" s="1" a="1"/>
  <c r="Y25" i="1" s="1"/>
  <c r="X21" i="1" a="1"/>
  <c r="X21" i="1" s="1"/>
  <c r="Y21" i="1" s="1" a="1"/>
  <c r="Y21" i="1" s="1"/>
  <c r="X5" i="1" a="1"/>
  <c r="X5" i="1" s="1"/>
  <c r="Y5" i="1" s="1" a="1"/>
  <c r="Y5" i="1" s="1"/>
  <c r="X4" i="1" a="1"/>
  <c r="X4" i="1" s="1"/>
  <c r="Y4" i="1" s="1" a="1"/>
  <c r="Y4" i="1" s="1"/>
  <c r="L1029" i="1"/>
  <c r="L1028" i="1"/>
  <c r="L1027" i="1"/>
  <c r="L1026" i="1"/>
  <c r="L1025" i="1"/>
  <c r="L1024" i="1"/>
  <c r="L1023" i="1"/>
  <c r="L1022" i="1"/>
  <c r="L1021" i="1"/>
  <c r="L1020" i="1"/>
  <c r="L1019" i="1"/>
  <c r="L1018" i="1"/>
  <c r="L1017" i="1"/>
  <c r="L1016" i="1"/>
  <c r="L1015" i="1"/>
  <c r="L1014" i="1"/>
  <c r="L1013" i="1"/>
  <c r="L1012" i="1"/>
  <c r="L1011" i="1"/>
  <c r="L1010" i="1"/>
  <c r="L1009" i="1"/>
  <c r="L1008" i="1"/>
  <c r="L1007" i="1"/>
  <c r="L1006" i="1"/>
  <c r="L1005" i="1"/>
  <c r="L1004" i="1"/>
  <c r="L1003" i="1"/>
  <c r="L1002" i="1"/>
  <c r="L1001" i="1"/>
  <c r="L1000" i="1"/>
  <c r="L999" i="1"/>
  <c r="L998" i="1"/>
  <c r="L997" i="1"/>
  <c r="L996" i="1"/>
  <c r="L995" i="1"/>
  <c r="L994" i="1"/>
  <c r="L993" i="1"/>
  <c r="L992" i="1"/>
  <c r="L991" i="1"/>
  <c r="L990" i="1"/>
  <c r="L989" i="1"/>
  <c r="L988" i="1"/>
  <c r="L987" i="1"/>
  <c r="L986" i="1"/>
  <c r="L985" i="1"/>
  <c r="L984" i="1"/>
  <c r="L983" i="1"/>
  <c r="L982" i="1"/>
  <c r="L981" i="1"/>
  <c r="L980" i="1"/>
  <c r="L979" i="1"/>
  <c r="L978" i="1"/>
  <c r="L977" i="1"/>
  <c r="L976" i="1"/>
  <c r="L975" i="1"/>
  <c r="L974" i="1"/>
  <c r="L973" i="1"/>
  <c r="L972" i="1"/>
  <c r="L971" i="1"/>
  <c r="L970" i="1"/>
  <c r="L969" i="1"/>
  <c r="L968" i="1"/>
  <c r="L967" i="1"/>
  <c r="L966" i="1"/>
  <c r="L965" i="1"/>
  <c r="L964" i="1"/>
  <c r="L963" i="1"/>
  <c r="L962" i="1"/>
  <c r="L961" i="1"/>
  <c r="L960" i="1"/>
  <c r="L959" i="1"/>
  <c r="L958" i="1"/>
  <c r="L957" i="1"/>
  <c r="L956" i="1"/>
  <c r="L955" i="1"/>
  <c r="L954" i="1"/>
  <c r="L953" i="1"/>
  <c r="L952" i="1"/>
  <c r="L951" i="1"/>
  <c r="L950" i="1"/>
  <c r="L949" i="1"/>
  <c r="L948" i="1"/>
  <c r="L947" i="1"/>
  <c r="L946" i="1"/>
  <c r="L945" i="1"/>
  <c r="L944" i="1"/>
  <c r="L943" i="1"/>
  <c r="L942" i="1"/>
  <c r="L941" i="1"/>
  <c r="L940" i="1"/>
  <c r="L939" i="1"/>
  <c r="L938" i="1"/>
  <c r="L937" i="1"/>
  <c r="L936" i="1"/>
  <c r="L935" i="1"/>
  <c r="L934" i="1"/>
  <c r="L933" i="1"/>
  <c r="L932" i="1"/>
  <c r="L931" i="1"/>
  <c r="L930" i="1"/>
  <c r="L929" i="1"/>
  <c r="L928" i="1"/>
  <c r="L927" i="1"/>
  <c r="L926" i="1"/>
  <c r="L925" i="1"/>
  <c r="L924" i="1"/>
  <c r="L923" i="1"/>
  <c r="L922" i="1"/>
  <c r="L921" i="1"/>
  <c r="L920" i="1"/>
  <c r="L919" i="1"/>
  <c r="L918" i="1"/>
  <c r="L917" i="1"/>
  <c r="L916" i="1"/>
  <c r="L915" i="1"/>
  <c r="L914" i="1"/>
  <c r="L913" i="1"/>
  <c r="L912" i="1"/>
  <c r="L911" i="1"/>
  <c r="L910" i="1"/>
  <c r="L909" i="1"/>
  <c r="L908" i="1"/>
  <c r="L907" i="1"/>
  <c r="L906" i="1"/>
  <c r="L905" i="1"/>
  <c r="L904" i="1"/>
  <c r="L903" i="1"/>
  <c r="L902" i="1"/>
  <c r="L901" i="1"/>
  <c r="L900" i="1"/>
  <c r="L899" i="1"/>
  <c r="L898" i="1"/>
  <c r="L897" i="1"/>
  <c r="L896" i="1"/>
  <c r="L895" i="1"/>
  <c r="L894" i="1"/>
  <c r="L893" i="1"/>
  <c r="L892" i="1"/>
  <c r="L891" i="1"/>
  <c r="L890" i="1"/>
  <c r="L889" i="1"/>
  <c r="L888" i="1"/>
  <c r="L887" i="1"/>
  <c r="L886" i="1"/>
  <c r="L885" i="1"/>
  <c r="L884" i="1"/>
  <c r="L883" i="1"/>
  <c r="L882" i="1"/>
  <c r="L881" i="1"/>
  <c r="L880" i="1"/>
  <c r="L879" i="1"/>
  <c r="L878" i="1"/>
  <c r="L877" i="1"/>
  <c r="L876" i="1"/>
  <c r="L875" i="1"/>
  <c r="L874" i="1"/>
  <c r="L873" i="1"/>
  <c r="L872" i="1"/>
  <c r="L871" i="1"/>
  <c r="L870" i="1"/>
  <c r="L869" i="1"/>
  <c r="L868" i="1"/>
  <c r="L867" i="1"/>
  <c r="L866" i="1"/>
  <c r="L865" i="1"/>
  <c r="L864" i="1"/>
  <c r="L863" i="1"/>
  <c r="L862" i="1"/>
  <c r="L861" i="1"/>
  <c r="L860" i="1"/>
  <c r="L859" i="1"/>
  <c r="L858" i="1"/>
  <c r="L857" i="1"/>
  <c r="L856" i="1"/>
  <c r="L855" i="1"/>
  <c r="L854" i="1"/>
  <c r="L853" i="1"/>
  <c r="L852" i="1"/>
  <c r="L851" i="1"/>
  <c r="L850" i="1"/>
  <c r="L849" i="1"/>
  <c r="L848" i="1"/>
  <c r="L847" i="1"/>
  <c r="L846" i="1"/>
  <c r="L845" i="1"/>
  <c r="L844" i="1"/>
  <c r="L843" i="1"/>
  <c r="L842" i="1"/>
  <c r="L841" i="1"/>
  <c r="L840" i="1"/>
  <c r="L839" i="1"/>
  <c r="L838" i="1"/>
  <c r="L837" i="1"/>
  <c r="L836" i="1"/>
  <c r="L835" i="1"/>
  <c r="L834" i="1"/>
  <c r="L833" i="1"/>
  <c r="L832" i="1"/>
  <c r="L831" i="1"/>
  <c r="L830" i="1"/>
  <c r="L829" i="1"/>
  <c r="L828" i="1"/>
  <c r="L827" i="1"/>
  <c r="L826" i="1"/>
  <c r="L825" i="1"/>
  <c r="L824" i="1"/>
  <c r="L823" i="1"/>
  <c r="L822" i="1"/>
  <c r="L821" i="1"/>
  <c r="L820" i="1"/>
  <c r="L819" i="1"/>
  <c r="L818" i="1"/>
  <c r="L817" i="1"/>
  <c r="L816" i="1"/>
  <c r="L815" i="1"/>
  <c r="L814" i="1"/>
  <c r="L813" i="1"/>
  <c r="L812" i="1"/>
  <c r="L811" i="1"/>
  <c r="L810" i="1"/>
  <c r="L809" i="1"/>
  <c r="L808" i="1"/>
  <c r="L807" i="1"/>
  <c r="L806" i="1"/>
  <c r="L805" i="1"/>
  <c r="L804" i="1"/>
  <c r="L803" i="1"/>
  <c r="L802" i="1"/>
  <c r="L801" i="1"/>
  <c r="L800" i="1"/>
  <c r="L799" i="1"/>
  <c r="L798" i="1"/>
  <c r="L797" i="1"/>
  <c r="L796" i="1"/>
  <c r="L795" i="1"/>
  <c r="L794" i="1"/>
  <c r="L793" i="1"/>
  <c r="L792" i="1"/>
  <c r="L791" i="1"/>
  <c r="L790" i="1"/>
  <c r="L789" i="1"/>
  <c r="L788" i="1"/>
  <c r="L787" i="1"/>
  <c r="L786" i="1"/>
  <c r="L785" i="1"/>
  <c r="L784" i="1"/>
  <c r="L783" i="1"/>
  <c r="L782" i="1"/>
  <c r="L781" i="1"/>
  <c r="L780" i="1"/>
  <c r="L779" i="1"/>
  <c r="L778" i="1"/>
  <c r="L777" i="1"/>
  <c r="L776" i="1"/>
  <c r="L775" i="1"/>
  <c r="L774" i="1"/>
  <c r="L773" i="1"/>
  <c r="L772" i="1"/>
  <c r="L771" i="1"/>
  <c r="L770" i="1"/>
  <c r="L769" i="1"/>
  <c r="L768" i="1"/>
  <c r="L767" i="1"/>
  <c r="L766" i="1"/>
  <c r="L765" i="1"/>
  <c r="L764" i="1"/>
  <c r="L763" i="1"/>
  <c r="L762" i="1"/>
  <c r="L761" i="1"/>
  <c r="L760" i="1"/>
  <c r="L759" i="1"/>
  <c r="L758" i="1"/>
  <c r="L757" i="1"/>
  <c r="L756" i="1"/>
  <c r="L755" i="1"/>
  <c r="L754" i="1"/>
  <c r="L753" i="1"/>
  <c r="L752" i="1"/>
  <c r="L751" i="1"/>
  <c r="L750" i="1"/>
  <c r="L749" i="1"/>
  <c r="L748" i="1"/>
  <c r="L747" i="1"/>
  <c r="L746" i="1"/>
  <c r="L745" i="1"/>
  <c r="L744" i="1"/>
  <c r="L743" i="1"/>
  <c r="L742" i="1"/>
  <c r="L741" i="1"/>
  <c r="L740" i="1"/>
  <c r="L739" i="1"/>
  <c r="L738" i="1"/>
  <c r="L737" i="1"/>
  <c r="L736" i="1"/>
  <c r="L735" i="1"/>
  <c r="L734" i="1"/>
  <c r="L733" i="1"/>
  <c r="L732" i="1"/>
  <c r="L731" i="1"/>
  <c r="L730" i="1"/>
  <c r="L729" i="1"/>
  <c r="L728" i="1"/>
  <c r="L727" i="1"/>
  <c r="L726" i="1"/>
  <c r="L725" i="1"/>
  <c r="L724" i="1"/>
  <c r="L723" i="1"/>
  <c r="L722" i="1"/>
  <c r="L721" i="1"/>
  <c r="L720" i="1"/>
  <c r="L719" i="1"/>
  <c r="L718" i="1"/>
  <c r="L717" i="1"/>
  <c r="L716" i="1"/>
  <c r="L715" i="1"/>
  <c r="L714" i="1"/>
  <c r="L713" i="1"/>
  <c r="L712" i="1"/>
  <c r="L711" i="1"/>
  <c r="L710" i="1"/>
  <c r="L709" i="1"/>
  <c r="L708" i="1"/>
  <c r="L707" i="1"/>
  <c r="L706" i="1"/>
  <c r="L705" i="1"/>
  <c r="L704" i="1"/>
  <c r="L703" i="1"/>
  <c r="L702" i="1"/>
  <c r="L701" i="1"/>
  <c r="L700" i="1"/>
  <c r="L699" i="1"/>
  <c r="L698" i="1"/>
  <c r="L697" i="1"/>
  <c r="L696" i="1"/>
  <c r="L695" i="1"/>
  <c r="L694" i="1"/>
  <c r="L693" i="1"/>
  <c r="L692" i="1"/>
  <c r="L691" i="1"/>
  <c r="L690" i="1"/>
  <c r="L689" i="1"/>
  <c r="L688" i="1"/>
  <c r="L687" i="1"/>
  <c r="L686" i="1"/>
  <c r="L685" i="1"/>
  <c r="L684" i="1"/>
  <c r="L683" i="1"/>
  <c r="L682" i="1"/>
  <c r="L681" i="1"/>
  <c r="L680" i="1"/>
  <c r="L679" i="1"/>
  <c r="L678" i="1"/>
  <c r="L677" i="1"/>
  <c r="L676" i="1"/>
  <c r="L675" i="1"/>
  <c r="L674" i="1"/>
  <c r="L673" i="1"/>
  <c r="L672" i="1"/>
  <c r="L671" i="1"/>
  <c r="L670" i="1"/>
  <c r="L669" i="1"/>
  <c r="L668" i="1"/>
  <c r="L667" i="1"/>
  <c r="L666" i="1"/>
  <c r="L665" i="1"/>
  <c r="L664" i="1"/>
  <c r="L663" i="1"/>
  <c r="L662" i="1"/>
  <c r="L661" i="1"/>
  <c r="L660" i="1"/>
  <c r="L659" i="1"/>
  <c r="L658" i="1"/>
  <c r="L657" i="1"/>
  <c r="L656" i="1"/>
  <c r="L655" i="1"/>
  <c r="L654" i="1"/>
  <c r="L653" i="1"/>
  <c r="L652" i="1"/>
  <c r="L651" i="1"/>
  <c r="L650" i="1"/>
  <c r="L649" i="1"/>
  <c r="L648" i="1"/>
  <c r="L647" i="1"/>
  <c r="L646" i="1"/>
  <c r="L645" i="1"/>
  <c r="L644" i="1"/>
  <c r="L643" i="1"/>
  <c r="L642" i="1"/>
  <c r="L641" i="1"/>
  <c r="L640" i="1"/>
  <c r="L639" i="1"/>
  <c r="L638" i="1"/>
  <c r="L637" i="1"/>
  <c r="L636" i="1"/>
  <c r="L635" i="1"/>
  <c r="L634" i="1"/>
  <c r="L633" i="1"/>
  <c r="L632" i="1"/>
  <c r="L631" i="1"/>
  <c r="L630" i="1"/>
  <c r="L629" i="1"/>
  <c r="L628" i="1"/>
  <c r="L627" i="1"/>
  <c r="L626" i="1"/>
  <c r="L625" i="1"/>
  <c r="L624" i="1"/>
  <c r="L623" i="1"/>
  <c r="L622" i="1"/>
  <c r="L621" i="1"/>
  <c r="L620" i="1"/>
  <c r="L619" i="1"/>
  <c r="L618" i="1"/>
  <c r="L617" i="1"/>
  <c r="L616" i="1"/>
  <c r="L615" i="1"/>
  <c r="L614" i="1"/>
  <c r="L613" i="1"/>
  <c r="L612" i="1"/>
  <c r="L611" i="1"/>
  <c r="L610" i="1"/>
  <c r="L609" i="1"/>
  <c r="L608" i="1"/>
  <c r="L607" i="1"/>
  <c r="L606" i="1"/>
  <c r="L605" i="1"/>
  <c r="L604" i="1"/>
  <c r="L603" i="1"/>
  <c r="L602" i="1"/>
  <c r="L601" i="1"/>
  <c r="L600" i="1"/>
  <c r="L599" i="1"/>
  <c r="L598" i="1"/>
  <c r="L597" i="1"/>
  <c r="L596" i="1"/>
  <c r="L595" i="1"/>
  <c r="L594" i="1"/>
  <c r="L593" i="1"/>
  <c r="L592" i="1"/>
  <c r="L591" i="1"/>
  <c r="L590" i="1"/>
  <c r="L589" i="1"/>
  <c r="L588" i="1"/>
  <c r="L587" i="1"/>
  <c r="L586" i="1"/>
  <c r="L585" i="1"/>
  <c r="L584" i="1"/>
  <c r="L583" i="1"/>
  <c r="L582" i="1"/>
  <c r="L581" i="1"/>
  <c r="L580" i="1"/>
  <c r="L579" i="1"/>
  <c r="L578" i="1"/>
  <c r="L577" i="1"/>
  <c r="L576" i="1"/>
  <c r="L575" i="1"/>
  <c r="L574" i="1"/>
  <c r="L573" i="1"/>
  <c r="L572" i="1"/>
  <c r="L571" i="1"/>
  <c r="L570" i="1"/>
  <c r="L569" i="1"/>
  <c r="L568" i="1"/>
  <c r="L567" i="1"/>
  <c r="L566" i="1"/>
  <c r="L565" i="1"/>
  <c r="L564" i="1"/>
  <c r="L563" i="1"/>
  <c r="L562" i="1"/>
  <c r="L561" i="1"/>
  <c r="L560" i="1"/>
  <c r="L559" i="1"/>
  <c r="L558" i="1"/>
  <c r="L557" i="1"/>
  <c r="L556" i="1"/>
  <c r="L555" i="1"/>
  <c r="L554" i="1"/>
  <c r="L553" i="1"/>
  <c r="L552" i="1"/>
  <c r="L551" i="1"/>
  <c r="L550" i="1"/>
  <c r="L549" i="1"/>
  <c r="L548" i="1"/>
  <c r="L547" i="1"/>
  <c r="L546" i="1"/>
  <c r="L545" i="1"/>
  <c r="L544" i="1"/>
  <c r="L543" i="1"/>
  <c r="L542" i="1"/>
  <c r="L541" i="1"/>
  <c r="L540" i="1"/>
  <c r="L539" i="1"/>
  <c r="L538" i="1"/>
  <c r="L537" i="1"/>
  <c r="L536" i="1"/>
  <c r="L535" i="1"/>
  <c r="L534" i="1"/>
  <c r="L533" i="1"/>
  <c r="L532" i="1"/>
  <c r="L531" i="1"/>
  <c r="L530" i="1"/>
  <c r="L529" i="1"/>
  <c r="L528" i="1"/>
  <c r="L527" i="1"/>
  <c r="L526" i="1"/>
  <c r="L525" i="1"/>
  <c r="L524" i="1"/>
  <c r="L523" i="1"/>
  <c r="L522" i="1"/>
  <c r="L521" i="1"/>
  <c r="L520" i="1"/>
  <c r="L519" i="1"/>
  <c r="L518" i="1"/>
  <c r="L517" i="1"/>
  <c r="L516" i="1"/>
  <c r="L515" i="1"/>
  <c r="L514" i="1"/>
  <c r="L513" i="1"/>
  <c r="L512" i="1"/>
  <c r="L511" i="1"/>
  <c r="L510" i="1"/>
  <c r="L509" i="1"/>
  <c r="L508" i="1"/>
  <c r="L507" i="1"/>
  <c r="L506" i="1"/>
  <c r="L505" i="1"/>
  <c r="L504" i="1"/>
  <c r="L503" i="1"/>
  <c r="L502" i="1"/>
  <c r="L501" i="1"/>
  <c r="L500" i="1"/>
  <c r="L499" i="1"/>
  <c r="L498" i="1"/>
  <c r="L497" i="1"/>
  <c r="L496" i="1"/>
  <c r="L495" i="1"/>
  <c r="L494" i="1"/>
  <c r="L493" i="1"/>
  <c r="L492" i="1"/>
  <c r="L491" i="1"/>
  <c r="L490" i="1"/>
  <c r="L489" i="1"/>
  <c r="L488" i="1"/>
  <c r="L487" i="1"/>
  <c r="L486" i="1"/>
  <c r="L485" i="1"/>
  <c r="L484" i="1"/>
  <c r="L483" i="1"/>
  <c r="L482" i="1"/>
  <c r="L481" i="1"/>
  <c r="L480" i="1"/>
  <c r="L479" i="1"/>
  <c r="L478" i="1"/>
  <c r="L477" i="1"/>
  <c r="L476" i="1"/>
  <c r="L475" i="1"/>
  <c r="L474" i="1"/>
  <c r="L473" i="1"/>
  <c r="L472" i="1"/>
  <c r="L471" i="1"/>
  <c r="L470" i="1"/>
  <c r="L469" i="1"/>
  <c r="L468" i="1"/>
  <c r="L467" i="1"/>
  <c r="L466" i="1"/>
  <c r="L465" i="1"/>
  <c r="L464" i="1"/>
  <c r="L463" i="1"/>
  <c r="L462" i="1"/>
  <c r="L461" i="1"/>
  <c r="L460" i="1"/>
  <c r="L459" i="1"/>
  <c r="L458" i="1"/>
  <c r="L454" i="1"/>
  <c r="L453" i="1"/>
  <c r="L452" i="1"/>
  <c r="L451" i="1"/>
  <c r="L450" i="1"/>
  <c r="L449" i="1"/>
  <c r="L448" i="1"/>
  <c r="L447" i="1"/>
  <c r="L446" i="1"/>
  <c r="L445" i="1"/>
  <c r="L444" i="1"/>
  <c r="L443" i="1"/>
  <c r="L442" i="1"/>
  <c r="L441" i="1"/>
  <c r="L440" i="1"/>
  <c r="L439" i="1"/>
  <c r="L438" i="1"/>
  <c r="L437" i="1"/>
  <c r="L436" i="1"/>
  <c r="L435" i="1"/>
  <c r="L434" i="1"/>
  <c r="L433" i="1"/>
  <c r="L432" i="1"/>
  <c r="L431" i="1"/>
  <c r="L430" i="1"/>
  <c r="L429" i="1"/>
  <c r="L428" i="1"/>
  <c r="L427" i="1"/>
  <c r="L426" i="1"/>
  <c r="L425" i="1"/>
  <c r="L424" i="1"/>
  <c r="L423" i="1"/>
  <c r="L422" i="1"/>
  <c r="L421" i="1"/>
  <c r="L420" i="1"/>
  <c r="L419" i="1"/>
  <c r="L418" i="1"/>
  <c r="L417" i="1"/>
  <c r="L416" i="1"/>
  <c r="L415" i="1"/>
  <c r="L414" i="1"/>
  <c r="L413" i="1"/>
  <c r="L412" i="1"/>
  <c r="L411" i="1"/>
  <c r="L410" i="1"/>
  <c r="L409" i="1"/>
  <c r="L408" i="1"/>
  <c r="L407" i="1"/>
  <c r="L406" i="1"/>
  <c r="L405" i="1"/>
  <c r="L404" i="1"/>
  <c r="L403" i="1"/>
  <c r="L402" i="1"/>
  <c r="L401" i="1"/>
  <c r="L400" i="1"/>
  <c r="L399" i="1"/>
  <c r="L398" i="1"/>
  <c r="L397" i="1"/>
  <c r="L396" i="1"/>
  <c r="L395" i="1"/>
  <c r="L394" i="1"/>
  <c r="L393" i="1"/>
  <c r="L392" i="1"/>
  <c r="L391" i="1"/>
  <c r="L390" i="1"/>
  <c r="L389" i="1"/>
  <c r="L388" i="1"/>
  <c r="L387" i="1"/>
  <c r="L386" i="1"/>
  <c r="L385" i="1"/>
  <c r="L384" i="1"/>
  <c r="L383" i="1"/>
  <c r="L382" i="1"/>
  <c r="L381" i="1"/>
  <c r="L380" i="1"/>
  <c r="L379" i="1"/>
  <c r="L378" i="1"/>
  <c r="L377" i="1"/>
  <c r="L376" i="1"/>
  <c r="L375" i="1"/>
  <c r="L374" i="1"/>
  <c r="L373" i="1"/>
  <c r="L372" i="1"/>
  <c r="L371" i="1"/>
  <c r="L370" i="1"/>
  <c r="L369" i="1"/>
  <c r="L368" i="1"/>
  <c r="L367" i="1"/>
  <c r="L366" i="1"/>
  <c r="L365" i="1"/>
  <c r="L364" i="1"/>
  <c r="L363" i="1"/>
  <c r="L362" i="1"/>
  <c r="L361" i="1"/>
  <c r="L360" i="1"/>
  <c r="L359" i="1"/>
  <c r="L358" i="1"/>
  <c r="L357" i="1"/>
  <c r="L356" i="1"/>
  <c r="L355" i="1"/>
  <c r="L354" i="1"/>
  <c r="L353" i="1"/>
  <c r="L352" i="1"/>
  <c r="L351" i="1"/>
  <c r="L350" i="1"/>
  <c r="L349" i="1"/>
  <c r="L348" i="1"/>
  <c r="L347" i="1"/>
  <c r="L346" i="1"/>
  <c r="L345" i="1"/>
  <c r="L344" i="1"/>
  <c r="L343" i="1"/>
  <c r="L342" i="1"/>
  <c r="L341" i="1"/>
  <c r="L340" i="1"/>
  <c r="L339" i="1"/>
  <c r="L338" i="1"/>
  <c r="L337" i="1"/>
  <c r="L336" i="1"/>
  <c r="L335" i="1"/>
  <c r="L334" i="1"/>
  <c r="L333" i="1"/>
  <c r="L332" i="1"/>
  <c r="L331" i="1"/>
  <c r="L330" i="1"/>
  <c r="L329" i="1"/>
  <c r="L328" i="1"/>
  <c r="L327" i="1"/>
  <c r="L326" i="1"/>
  <c r="L325" i="1"/>
  <c r="L324" i="1"/>
  <c r="L323" i="1"/>
  <c r="L322" i="1"/>
  <c r="L321" i="1"/>
  <c r="L320" i="1"/>
  <c r="L319" i="1"/>
  <c r="L318" i="1"/>
  <c r="L317" i="1"/>
  <c r="L316" i="1"/>
  <c r="L315" i="1"/>
  <c r="L314" i="1"/>
  <c r="L313" i="1"/>
  <c r="L312" i="1"/>
  <c r="L311" i="1"/>
  <c r="L310" i="1"/>
  <c r="L309" i="1"/>
  <c r="L308" i="1"/>
  <c r="L307" i="1"/>
  <c r="L306" i="1"/>
  <c r="L305" i="1"/>
  <c r="L304" i="1"/>
  <c r="L303" i="1"/>
  <c r="L302" i="1"/>
  <c r="L301" i="1"/>
  <c r="L300" i="1"/>
  <c r="L299" i="1"/>
  <c r="L298" i="1"/>
  <c r="L297" i="1"/>
  <c r="L296" i="1"/>
  <c r="L295" i="1"/>
  <c r="L294" i="1"/>
  <c r="L293" i="1"/>
  <c r="L292" i="1"/>
  <c r="L291" i="1"/>
  <c r="L290" i="1"/>
  <c r="L289" i="1"/>
  <c r="L288" i="1"/>
  <c r="L287" i="1"/>
  <c r="L286" i="1"/>
  <c r="L285" i="1"/>
  <c r="L284" i="1"/>
  <c r="L283" i="1"/>
  <c r="L282" i="1"/>
  <c r="L281" i="1"/>
  <c r="L280" i="1"/>
  <c r="L279" i="1"/>
  <c r="L278" i="1"/>
  <c r="L277" i="1"/>
  <c r="L276" i="1"/>
  <c r="L275" i="1"/>
  <c r="L274" i="1"/>
  <c r="L273" i="1"/>
  <c r="L272" i="1"/>
  <c r="L271" i="1"/>
  <c r="L270" i="1"/>
  <c r="L269" i="1"/>
  <c r="L268" i="1"/>
  <c r="L267" i="1"/>
  <c r="L266" i="1"/>
  <c r="L265" i="1"/>
  <c r="L264" i="1"/>
  <c r="L263" i="1"/>
  <c r="L262" i="1"/>
  <c r="L261" i="1"/>
  <c r="L260" i="1"/>
  <c r="L259" i="1"/>
  <c r="L258" i="1"/>
  <c r="L257" i="1"/>
  <c r="L256" i="1"/>
  <c r="L255" i="1"/>
  <c r="L254" i="1"/>
  <c r="L253" i="1"/>
  <c r="L252" i="1"/>
  <c r="L251" i="1"/>
  <c r="L250" i="1"/>
  <c r="L249" i="1"/>
  <c r="L248" i="1"/>
  <c r="L247" i="1"/>
  <c r="L246" i="1"/>
  <c r="L245" i="1"/>
  <c r="L244" i="1"/>
  <c r="L243" i="1"/>
  <c r="L242" i="1"/>
  <c r="L241" i="1"/>
  <c r="L240" i="1"/>
  <c r="L239" i="1"/>
  <c r="L238" i="1"/>
  <c r="L237" i="1"/>
  <c r="L236" i="1"/>
  <c r="L235" i="1"/>
  <c r="L234" i="1"/>
  <c r="L233" i="1"/>
  <c r="L232" i="1"/>
  <c r="L231" i="1"/>
  <c r="L230" i="1"/>
  <c r="L229" i="1"/>
  <c r="L228" i="1"/>
  <c r="L227" i="1"/>
  <c r="L226" i="1"/>
  <c r="L225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L3" i="1"/>
  <c r="L2" i="1"/>
  <c r="H1029" i="1"/>
  <c r="I1029" i="1" s="1" a="1"/>
  <c r="I1029" i="1" s="1"/>
  <c r="H1028" i="1"/>
  <c r="I1028" i="1" s="1" a="1"/>
  <c r="I1028" i="1" s="1"/>
  <c r="H1027" i="1"/>
  <c r="K1027" i="1" s="1" a="1"/>
  <c r="K1027" i="1" s="1"/>
  <c r="H1026" i="1"/>
  <c r="I1026" i="1" s="1" a="1"/>
  <c r="I1026" i="1" s="1"/>
  <c r="H1025" i="1"/>
  <c r="I1025" i="1" s="1" a="1"/>
  <c r="I1025" i="1" s="1"/>
  <c r="H1024" i="1"/>
  <c r="I1024" i="1" s="1" a="1"/>
  <c r="I1024" i="1" s="1"/>
  <c r="H1023" i="1"/>
  <c r="I1023" i="1" s="1" a="1"/>
  <c r="I1023" i="1" s="1"/>
  <c r="H1022" i="1"/>
  <c r="I1022" i="1" s="1" a="1"/>
  <c r="I1022" i="1" s="1"/>
  <c r="H1021" i="1"/>
  <c r="I1021" i="1" s="1" a="1"/>
  <c r="I1021" i="1" s="1"/>
  <c r="H1020" i="1"/>
  <c r="I1020" i="1" s="1" a="1"/>
  <c r="I1020" i="1" s="1"/>
  <c r="H1019" i="1"/>
  <c r="I1019" i="1" s="1" a="1"/>
  <c r="I1019" i="1" s="1"/>
  <c r="H1018" i="1"/>
  <c r="I1018" i="1" s="1" a="1"/>
  <c r="I1018" i="1" s="1"/>
  <c r="H1017" i="1"/>
  <c r="I1017" i="1" s="1" a="1"/>
  <c r="I1017" i="1" s="1"/>
  <c r="H1016" i="1"/>
  <c r="I1016" i="1" s="1" a="1"/>
  <c r="I1016" i="1" s="1"/>
  <c r="H1015" i="1"/>
  <c r="I1015" i="1" s="1" a="1"/>
  <c r="I1015" i="1" s="1"/>
  <c r="H1014" i="1"/>
  <c r="I1014" i="1" s="1" a="1"/>
  <c r="I1014" i="1" s="1"/>
  <c r="H1013" i="1"/>
  <c r="I1013" i="1" s="1" a="1"/>
  <c r="I1013" i="1" s="1"/>
  <c r="H1012" i="1"/>
  <c r="I1012" i="1" s="1" a="1"/>
  <c r="I1012" i="1" s="1"/>
  <c r="H1011" i="1"/>
  <c r="I1011" i="1" s="1" a="1"/>
  <c r="I1011" i="1" s="1"/>
  <c r="H1010" i="1"/>
  <c r="I1010" i="1" s="1" a="1"/>
  <c r="I1010" i="1" s="1"/>
  <c r="H1009" i="1"/>
  <c r="I1009" i="1" s="1" a="1"/>
  <c r="I1009" i="1" s="1"/>
  <c r="H1008" i="1"/>
  <c r="I1008" i="1" s="1" a="1"/>
  <c r="I1008" i="1" s="1"/>
  <c r="H1007" i="1"/>
  <c r="I1007" i="1" s="1" a="1"/>
  <c r="I1007" i="1" s="1"/>
  <c r="H1006" i="1"/>
  <c r="I1006" i="1" s="1" a="1"/>
  <c r="I1006" i="1" s="1"/>
  <c r="H1005" i="1"/>
  <c r="I1005" i="1" s="1" a="1"/>
  <c r="I1005" i="1" s="1"/>
  <c r="H1004" i="1"/>
  <c r="I1004" i="1" s="1" a="1"/>
  <c r="I1004" i="1" s="1"/>
  <c r="H1003" i="1"/>
  <c r="I1003" i="1" s="1" a="1"/>
  <c r="I1003" i="1" s="1"/>
  <c r="H1002" i="1"/>
  <c r="I1002" i="1" s="1" a="1"/>
  <c r="I1002" i="1" s="1"/>
  <c r="H1001" i="1"/>
  <c r="I1001" i="1" s="1" a="1"/>
  <c r="I1001" i="1" s="1"/>
  <c r="H1000" i="1"/>
  <c r="I1000" i="1" s="1" a="1"/>
  <c r="I1000" i="1" s="1"/>
  <c r="H999" i="1"/>
  <c r="I999" i="1" s="1" a="1"/>
  <c r="I999" i="1" s="1"/>
  <c r="H998" i="1"/>
  <c r="I998" i="1" s="1" a="1"/>
  <c r="I998" i="1" s="1"/>
  <c r="H997" i="1"/>
  <c r="I997" i="1" s="1" a="1"/>
  <c r="I997" i="1" s="1"/>
  <c r="H996" i="1"/>
  <c r="I996" i="1" s="1" a="1"/>
  <c r="I996" i="1" s="1"/>
  <c r="H995" i="1"/>
  <c r="I995" i="1" s="1" a="1"/>
  <c r="I995" i="1" s="1"/>
  <c r="H994" i="1"/>
  <c r="I994" i="1" s="1" a="1"/>
  <c r="I994" i="1" s="1"/>
  <c r="H993" i="1"/>
  <c r="I993" i="1" s="1" a="1"/>
  <c r="I993" i="1" s="1"/>
  <c r="H992" i="1"/>
  <c r="I992" i="1" s="1" a="1"/>
  <c r="I992" i="1" s="1"/>
  <c r="H991" i="1"/>
  <c r="I991" i="1" s="1" a="1"/>
  <c r="I991" i="1" s="1"/>
  <c r="H990" i="1"/>
  <c r="I990" i="1" s="1" a="1"/>
  <c r="I990" i="1" s="1"/>
  <c r="H989" i="1"/>
  <c r="I989" i="1" s="1" a="1"/>
  <c r="I989" i="1" s="1"/>
  <c r="H988" i="1"/>
  <c r="I988" i="1" s="1" a="1"/>
  <c r="I988" i="1" s="1"/>
  <c r="H987" i="1"/>
  <c r="I987" i="1" s="1" a="1"/>
  <c r="I987" i="1" s="1"/>
  <c r="H986" i="1"/>
  <c r="I986" i="1" s="1" a="1"/>
  <c r="I986" i="1" s="1"/>
  <c r="H985" i="1"/>
  <c r="I985" i="1" s="1" a="1"/>
  <c r="I985" i="1" s="1"/>
  <c r="H984" i="1"/>
  <c r="I984" i="1" s="1" a="1"/>
  <c r="I984" i="1" s="1"/>
  <c r="H983" i="1"/>
  <c r="I983" i="1" s="1" a="1"/>
  <c r="I983" i="1" s="1"/>
  <c r="H982" i="1"/>
  <c r="I982" i="1" s="1" a="1"/>
  <c r="I982" i="1" s="1"/>
  <c r="H981" i="1"/>
  <c r="I981" i="1" s="1" a="1"/>
  <c r="I981" i="1" s="1"/>
  <c r="H980" i="1"/>
  <c r="I980" i="1" s="1" a="1"/>
  <c r="I980" i="1" s="1"/>
  <c r="H979" i="1"/>
  <c r="I979" i="1" s="1" a="1"/>
  <c r="I979" i="1" s="1"/>
  <c r="H978" i="1"/>
  <c r="I978" i="1" s="1" a="1"/>
  <c r="I978" i="1" s="1"/>
  <c r="H977" i="1"/>
  <c r="I977" i="1" s="1" a="1"/>
  <c r="I977" i="1" s="1"/>
  <c r="H976" i="1"/>
  <c r="I976" i="1" s="1" a="1"/>
  <c r="I976" i="1" s="1"/>
  <c r="H975" i="1"/>
  <c r="I975" i="1" s="1" a="1"/>
  <c r="I975" i="1" s="1"/>
  <c r="H974" i="1"/>
  <c r="I974" i="1" s="1" a="1"/>
  <c r="I974" i="1" s="1"/>
  <c r="H973" i="1"/>
  <c r="I973" i="1" s="1" a="1"/>
  <c r="I973" i="1" s="1"/>
  <c r="H972" i="1"/>
  <c r="I972" i="1" s="1" a="1"/>
  <c r="I972" i="1" s="1"/>
  <c r="H971" i="1"/>
  <c r="I971" i="1" s="1" a="1"/>
  <c r="I971" i="1" s="1"/>
  <c r="H970" i="1"/>
  <c r="I970" i="1" s="1" a="1"/>
  <c r="I970" i="1" s="1"/>
  <c r="H969" i="1"/>
  <c r="I969" i="1" s="1" a="1"/>
  <c r="I969" i="1" s="1"/>
  <c r="H968" i="1"/>
  <c r="I968" i="1" s="1" a="1"/>
  <c r="I968" i="1" s="1"/>
  <c r="H967" i="1"/>
  <c r="I967" i="1" s="1" a="1"/>
  <c r="I967" i="1" s="1"/>
  <c r="H966" i="1"/>
  <c r="I966" i="1" s="1" a="1"/>
  <c r="I966" i="1" s="1"/>
  <c r="H965" i="1"/>
  <c r="I965" i="1" s="1" a="1"/>
  <c r="I965" i="1" s="1"/>
  <c r="H964" i="1"/>
  <c r="I964" i="1" s="1" a="1"/>
  <c r="I964" i="1" s="1"/>
  <c r="H963" i="1"/>
  <c r="I963" i="1" s="1" a="1"/>
  <c r="I963" i="1" s="1"/>
  <c r="M963" i="1" s="1" a="1"/>
  <c r="M963" i="1" s="1"/>
  <c r="H962" i="1"/>
  <c r="I962" i="1" s="1" a="1"/>
  <c r="I962" i="1" s="1"/>
  <c r="H961" i="1"/>
  <c r="I961" i="1" s="1" a="1"/>
  <c r="I961" i="1" s="1"/>
  <c r="H960" i="1"/>
  <c r="I960" i="1" s="1" a="1"/>
  <c r="I960" i="1" s="1"/>
  <c r="H959" i="1"/>
  <c r="I959" i="1" s="1" a="1"/>
  <c r="I959" i="1" s="1"/>
  <c r="H958" i="1"/>
  <c r="I958" i="1" s="1" a="1"/>
  <c r="I958" i="1" s="1"/>
  <c r="H957" i="1"/>
  <c r="I957" i="1" s="1" a="1"/>
  <c r="I957" i="1" s="1"/>
  <c r="H956" i="1"/>
  <c r="I956" i="1" s="1" a="1"/>
  <c r="I956" i="1" s="1"/>
  <c r="H955" i="1"/>
  <c r="I955" i="1" s="1" a="1"/>
  <c r="I955" i="1" s="1"/>
  <c r="H954" i="1"/>
  <c r="I954" i="1" s="1" a="1"/>
  <c r="I954" i="1" s="1"/>
  <c r="H953" i="1"/>
  <c r="I953" i="1" s="1" a="1"/>
  <c r="I953" i="1" s="1"/>
  <c r="H952" i="1"/>
  <c r="I952" i="1" s="1" a="1"/>
  <c r="I952" i="1" s="1"/>
  <c r="H951" i="1"/>
  <c r="I951" i="1" s="1" a="1"/>
  <c r="I951" i="1" s="1"/>
  <c r="H950" i="1"/>
  <c r="I950" i="1" s="1" a="1"/>
  <c r="I950" i="1" s="1"/>
  <c r="H949" i="1"/>
  <c r="I949" i="1" s="1" a="1"/>
  <c r="I949" i="1" s="1"/>
  <c r="H948" i="1"/>
  <c r="I948" i="1" s="1" a="1"/>
  <c r="I948" i="1" s="1"/>
  <c r="H947" i="1"/>
  <c r="I947" i="1" s="1" a="1"/>
  <c r="I947" i="1" s="1"/>
  <c r="H946" i="1"/>
  <c r="I946" i="1" s="1" a="1"/>
  <c r="I946" i="1" s="1"/>
  <c r="H945" i="1"/>
  <c r="I945" i="1" s="1" a="1"/>
  <c r="I945" i="1" s="1"/>
  <c r="H944" i="1"/>
  <c r="I944" i="1" s="1" a="1"/>
  <c r="I944" i="1" s="1"/>
  <c r="H943" i="1"/>
  <c r="I943" i="1" s="1" a="1"/>
  <c r="I943" i="1" s="1"/>
  <c r="H942" i="1"/>
  <c r="I942" i="1" s="1" a="1"/>
  <c r="I942" i="1" s="1"/>
  <c r="H941" i="1"/>
  <c r="I941" i="1" s="1" a="1"/>
  <c r="I941" i="1" s="1"/>
  <c r="H940" i="1"/>
  <c r="I940" i="1" s="1" a="1"/>
  <c r="I940" i="1" s="1"/>
  <c r="M940" i="1" s="1" a="1"/>
  <c r="M940" i="1" s="1"/>
  <c r="H939" i="1"/>
  <c r="I939" i="1" s="1" a="1"/>
  <c r="I939" i="1" s="1"/>
  <c r="H938" i="1"/>
  <c r="I938" i="1" s="1" a="1"/>
  <c r="I938" i="1" s="1"/>
  <c r="H937" i="1"/>
  <c r="I937" i="1" s="1" a="1"/>
  <c r="I937" i="1" s="1"/>
  <c r="H936" i="1"/>
  <c r="I936" i="1" s="1" a="1"/>
  <c r="I936" i="1" s="1"/>
  <c r="H935" i="1"/>
  <c r="I935" i="1" s="1" a="1"/>
  <c r="I935" i="1" s="1"/>
  <c r="H934" i="1"/>
  <c r="I934" i="1" s="1" a="1"/>
  <c r="I934" i="1" s="1"/>
  <c r="H933" i="1"/>
  <c r="I933" i="1" s="1" a="1"/>
  <c r="I933" i="1" s="1"/>
  <c r="H932" i="1"/>
  <c r="I932" i="1" s="1" a="1"/>
  <c r="I932" i="1" s="1"/>
  <c r="H931" i="1"/>
  <c r="I931" i="1" s="1" a="1"/>
  <c r="I931" i="1" s="1"/>
  <c r="H930" i="1"/>
  <c r="I930" i="1" s="1" a="1"/>
  <c r="I930" i="1" s="1"/>
  <c r="H929" i="1"/>
  <c r="I929" i="1" s="1" a="1"/>
  <c r="I929" i="1" s="1"/>
  <c r="H928" i="1"/>
  <c r="I928" i="1" s="1" a="1"/>
  <c r="I928" i="1" s="1"/>
  <c r="H927" i="1"/>
  <c r="I927" i="1" s="1" a="1"/>
  <c r="I927" i="1" s="1"/>
  <c r="H926" i="1"/>
  <c r="I926" i="1" s="1" a="1"/>
  <c r="I926" i="1" s="1"/>
  <c r="H925" i="1"/>
  <c r="I925" i="1" s="1" a="1"/>
  <c r="I925" i="1" s="1"/>
  <c r="H924" i="1"/>
  <c r="I924" i="1" s="1" a="1"/>
  <c r="I924" i="1" s="1"/>
  <c r="N924" i="1" s="1" a="1"/>
  <c r="N924" i="1" s="1"/>
  <c r="H923" i="1"/>
  <c r="I923" i="1" s="1" a="1"/>
  <c r="I923" i="1" s="1"/>
  <c r="H922" i="1"/>
  <c r="I922" i="1" s="1" a="1"/>
  <c r="I922" i="1" s="1"/>
  <c r="H921" i="1"/>
  <c r="I921" i="1" s="1" a="1"/>
  <c r="I921" i="1" s="1"/>
  <c r="H920" i="1"/>
  <c r="I920" i="1" s="1" a="1"/>
  <c r="I920" i="1" s="1"/>
  <c r="H919" i="1"/>
  <c r="I919" i="1" s="1" a="1"/>
  <c r="I919" i="1" s="1"/>
  <c r="H918" i="1"/>
  <c r="I918" i="1" s="1" a="1"/>
  <c r="I918" i="1" s="1"/>
  <c r="H917" i="1"/>
  <c r="I917" i="1" s="1" a="1"/>
  <c r="I917" i="1" s="1"/>
  <c r="M917" i="1" s="1" a="1"/>
  <c r="M917" i="1" s="1"/>
  <c r="H916" i="1"/>
  <c r="I916" i="1" s="1" a="1"/>
  <c r="I916" i="1" s="1"/>
  <c r="H915" i="1"/>
  <c r="I915" i="1" s="1" a="1"/>
  <c r="I915" i="1" s="1"/>
  <c r="H914" i="1"/>
  <c r="I914" i="1" s="1" a="1"/>
  <c r="I914" i="1" s="1"/>
  <c r="H913" i="1"/>
  <c r="I913" i="1" s="1" a="1"/>
  <c r="I913" i="1" s="1"/>
  <c r="H912" i="1"/>
  <c r="I912" i="1" s="1" a="1"/>
  <c r="I912" i="1" s="1"/>
  <c r="H911" i="1"/>
  <c r="I911" i="1" s="1" a="1"/>
  <c r="I911" i="1" s="1"/>
  <c r="H910" i="1"/>
  <c r="I910" i="1" s="1" a="1"/>
  <c r="I910" i="1" s="1"/>
  <c r="H909" i="1"/>
  <c r="I909" i="1" s="1" a="1"/>
  <c r="I909" i="1" s="1"/>
  <c r="H908" i="1"/>
  <c r="I908" i="1" s="1" a="1"/>
  <c r="I908" i="1" s="1"/>
  <c r="H907" i="1"/>
  <c r="I907" i="1" s="1" a="1"/>
  <c r="I907" i="1" s="1"/>
  <c r="H906" i="1"/>
  <c r="I906" i="1" s="1" a="1"/>
  <c r="I906" i="1" s="1"/>
  <c r="H905" i="1"/>
  <c r="I905" i="1" s="1" a="1"/>
  <c r="I905" i="1" s="1"/>
  <c r="H904" i="1"/>
  <c r="I904" i="1" s="1" a="1"/>
  <c r="I904" i="1" s="1"/>
  <c r="H903" i="1"/>
  <c r="I903" i="1" s="1" a="1"/>
  <c r="I903" i="1" s="1"/>
  <c r="H902" i="1"/>
  <c r="I902" i="1" s="1" a="1"/>
  <c r="I902" i="1" s="1"/>
  <c r="H901" i="1"/>
  <c r="I901" i="1" s="1" a="1"/>
  <c r="I901" i="1" s="1"/>
  <c r="H900" i="1"/>
  <c r="I900" i="1" s="1" a="1"/>
  <c r="I900" i="1" s="1"/>
  <c r="H899" i="1"/>
  <c r="I899" i="1" s="1" a="1"/>
  <c r="I899" i="1" s="1"/>
  <c r="H898" i="1"/>
  <c r="I898" i="1" s="1" a="1"/>
  <c r="I898" i="1" s="1"/>
  <c r="H897" i="1"/>
  <c r="I897" i="1" s="1" a="1"/>
  <c r="I897" i="1" s="1"/>
  <c r="H896" i="1"/>
  <c r="I896" i="1" s="1" a="1"/>
  <c r="I896" i="1" s="1"/>
  <c r="H895" i="1"/>
  <c r="I895" i="1" s="1" a="1"/>
  <c r="I895" i="1" s="1"/>
  <c r="H894" i="1"/>
  <c r="I894" i="1" s="1" a="1"/>
  <c r="I894" i="1" s="1"/>
  <c r="H893" i="1"/>
  <c r="I893" i="1" s="1" a="1"/>
  <c r="I893" i="1" s="1"/>
  <c r="M893" i="1" s="1" a="1"/>
  <c r="M893" i="1" s="1"/>
  <c r="H892" i="1"/>
  <c r="I892" i="1" s="1" a="1"/>
  <c r="I892" i="1" s="1"/>
  <c r="H891" i="1"/>
  <c r="I891" i="1" s="1" a="1"/>
  <c r="I891" i="1" s="1"/>
  <c r="H890" i="1"/>
  <c r="I890" i="1" s="1" a="1"/>
  <c r="I890" i="1" s="1"/>
  <c r="H889" i="1"/>
  <c r="I889" i="1" s="1" a="1"/>
  <c r="I889" i="1" s="1"/>
  <c r="H888" i="1"/>
  <c r="I888" i="1" s="1" a="1"/>
  <c r="I888" i="1" s="1"/>
  <c r="H887" i="1"/>
  <c r="I887" i="1" s="1" a="1"/>
  <c r="I887" i="1" s="1"/>
  <c r="H886" i="1"/>
  <c r="I886" i="1" s="1" a="1"/>
  <c r="I886" i="1" s="1"/>
  <c r="H885" i="1"/>
  <c r="I885" i="1" s="1" a="1"/>
  <c r="I885" i="1" s="1"/>
  <c r="H884" i="1"/>
  <c r="I884" i="1" s="1" a="1"/>
  <c r="I884" i="1" s="1"/>
  <c r="H883" i="1"/>
  <c r="I883" i="1" s="1" a="1"/>
  <c r="I883" i="1" s="1"/>
  <c r="M883" i="1" s="1" a="1"/>
  <c r="M883" i="1" s="1"/>
  <c r="H882" i="1"/>
  <c r="I882" i="1" s="1" a="1"/>
  <c r="I882" i="1" s="1"/>
  <c r="H881" i="1"/>
  <c r="I881" i="1" s="1" a="1"/>
  <c r="I881" i="1" s="1"/>
  <c r="H880" i="1"/>
  <c r="I880" i="1" s="1" a="1"/>
  <c r="I880" i="1" s="1"/>
  <c r="H879" i="1"/>
  <c r="I879" i="1" s="1" a="1"/>
  <c r="I879" i="1" s="1"/>
  <c r="H878" i="1"/>
  <c r="I878" i="1" s="1" a="1"/>
  <c r="I878" i="1" s="1"/>
  <c r="H877" i="1"/>
  <c r="I877" i="1" s="1" a="1"/>
  <c r="I877" i="1" s="1"/>
  <c r="H876" i="1"/>
  <c r="I876" i="1" s="1" a="1"/>
  <c r="I876" i="1" s="1"/>
  <c r="H875" i="1"/>
  <c r="I875" i="1" s="1" a="1"/>
  <c r="I875" i="1" s="1"/>
  <c r="H874" i="1"/>
  <c r="I874" i="1" s="1" a="1"/>
  <c r="I874" i="1" s="1"/>
  <c r="H873" i="1"/>
  <c r="I873" i="1" s="1" a="1"/>
  <c r="I873" i="1" s="1"/>
  <c r="H872" i="1"/>
  <c r="I872" i="1" s="1" a="1"/>
  <c r="I872" i="1" s="1"/>
  <c r="H871" i="1"/>
  <c r="I871" i="1" s="1" a="1"/>
  <c r="I871" i="1" s="1"/>
  <c r="H870" i="1"/>
  <c r="I870" i="1" s="1" a="1"/>
  <c r="I870" i="1" s="1"/>
  <c r="H869" i="1"/>
  <c r="I869" i="1" s="1" a="1"/>
  <c r="I869" i="1" s="1"/>
  <c r="M869" i="1" s="1" a="1"/>
  <c r="M869" i="1" s="1"/>
  <c r="H868" i="1"/>
  <c r="I868" i="1" s="1" a="1"/>
  <c r="I868" i="1" s="1"/>
  <c r="H867" i="1"/>
  <c r="I867" i="1" s="1" a="1"/>
  <c r="I867" i="1" s="1"/>
  <c r="H866" i="1"/>
  <c r="I866" i="1" s="1" a="1"/>
  <c r="I866" i="1" s="1"/>
  <c r="H865" i="1"/>
  <c r="I865" i="1" s="1" a="1"/>
  <c r="I865" i="1" s="1"/>
  <c r="H864" i="1"/>
  <c r="I864" i="1" s="1" a="1"/>
  <c r="I864" i="1" s="1"/>
  <c r="H863" i="1"/>
  <c r="I863" i="1" s="1" a="1"/>
  <c r="I863" i="1" s="1"/>
  <c r="H862" i="1"/>
  <c r="I862" i="1" s="1" a="1"/>
  <c r="I862" i="1" s="1"/>
  <c r="H861" i="1"/>
  <c r="I861" i="1" s="1" a="1"/>
  <c r="I861" i="1" s="1"/>
  <c r="H860" i="1"/>
  <c r="I860" i="1" s="1" a="1"/>
  <c r="I860" i="1" s="1"/>
  <c r="H859" i="1"/>
  <c r="I859" i="1" s="1" a="1"/>
  <c r="I859" i="1" s="1"/>
  <c r="M859" i="1" s="1" a="1"/>
  <c r="M859" i="1" s="1"/>
  <c r="H858" i="1"/>
  <c r="I858" i="1" s="1" a="1"/>
  <c r="I858" i="1" s="1"/>
  <c r="H857" i="1"/>
  <c r="I857" i="1" s="1" a="1"/>
  <c r="I857" i="1" s="1"/>
  <c r="H856" i="1"/>
  <c r="I856" i="1" s="1" a="1"/>
  <c r="I856" i="1" s="1"/>
  <c r="H855" i="1"/>
  <c r="I855" i="1" s="1" a="1"/>
  <c r="I855" i="1" s="1"/>
  <c r="H854" i="1"/>
  <c r="I854" i="1" s="1" a="1"/>
  <c r="I854" i="1" s="1"/>
  <c r="H853" i="1"/>
  <c r="I853" i="1" s="1" a="1"/>
  <c r="I853" i="1" s="1"/>
  <c r="H852" i="1"/>
  <c r="I852" i="1" s="1" a="1"/>
  <c r="I852" i="1" s="1"/>
  <c r="H851" i="1"/>
  <c r="I851" i="1" s="1" a="1"/>
  <c r="I851" i="1" s="1"/>
  <c r="H850" i="1"/>
  <c r="I850" i="1" s="1" a="1"/>
  <c r="I850" i="1" s="1"/>
  <c r="H849" i="1"/>
  <c r="I849" i="1" s="1" a="1"/>
  <c r="I849" i="1" s="1"/>
  <c r="H848" i="1"/>
  <c r="I848" i="1" s="1" a="1"/>
  <c r="I848" i="1" s="1"/>
  <c r="H847" i="1"/>
  <c r="I847" i="1" s="1" a="1"/>
  <c r="I847" i="1" s="1"/>
  <c r="H846" i="1"/>
  <c r="I846" i="1" s="1" a="1"/>
  <c r="I846" i="1" s="1"/>
  <c r="H845" i="1"/>
  <c r="I845" i="1" s="1" a="1"/>
  <c r="I845" i="1" s="1"/>
  <c r="H844" i="1"/>
  <c r="I844" i="1" s="1" a="1"/>
  <c r="I844" i="1" s="1"/>
  <c r="H843" i="1"/>
  <c r="I843" i="1" s="1" a="1"/>
  <c r="I843" i="1" s="1"/>
  <c r="H842" i="1"/>
  <c r="I842" i="1" s="1" a="1"/>
  <c r="I842" i="1" s="1"/>
  <c r="H841" i="1"/>
  <c r="I841" i="1" s="1" a="1"/>
  <c r="I841" i="1" s="1"/>
  <c r="H840" i="1"/>
  <c r="I840" i="1" s="1" a="1"/>
  <c r="I840" i="1" s="1"/>
  <c r="H839" i="1"/>
  <c r="I839" i="1" s="1" a="1"/>
  <c r="I839" i="1" s="1"/>
  <c r="H838" i="1"/>
  <c r="I838" i="1" s="1" a="1"/>
  <c r="I838" i="1" s="1"/>
  <c r="H837" i="1"/>
  <c r="I837" i="1" s="1" a="1"/>
  <c r="I837" i="1" s="1"/>
  <c r="H836" i="1"/>
  <c r="I836" i="1" s="1" a="1"/>
  <c r="I836" i="1" s="1"/>
  <c r="H835" i="1"/>
  <c r="I835" i="1" s="1" a="1"/>
  <c r="I835" i="1" s="1"/>
  <c r="H834" i="1"/>
  <c r="I834" i="1" s="1" a="1"/>
  <c r="I834" i="1" s="1"/>
  <c r="H833" i="1"/>
  <c r="I833" i="1" s="1" a="1"/>
  <c r="I833" i="1" s="1"/>
  <c r="H832" i="1"/>
  <c r="I832" i="1" s="1" a="1"/>
  <c r="I832" i="1" s="1"/>
  <c r="H831" i="1"/>
  <c r="I831" i="1" s="1" a="1"/>
  <c r="I831" i="1" s="1"/>
  <c r="H830" i="1"/>
  <c r="I830" i="1" s="1" a="1"/>
  <c r="I830" i="1" s="1"/>
  <c r="H829" i="1"/>
  <c r="I829" i="1" s="1" a="1"/>
  <c r="I829" i="1" s="1"/>
  <c r="H828" i="1"/>
  <c r="I828" i="1" s="1" a="1"/>
  <c r="I828" i="1" s="1"/>
  <c r="H827" i="1"/>
  <c r="I827" i="1" s="1" a="1"/>
  <c r="I827" i="1" s="1"/>
  <c r="H826" i="1"/>
  <c r="I826" i="1" s="1" a="1"/>
  <c r="I826" i="1" s="1"/>
  <c r="H825" i="1"/>
  <c r="I825" i="1" s="1" a="1"/>
  <c r="I825" i="1" s="1"/>
  <c r="H824" i="1"/>
  <c r="I824" i="1" s="1" a="1"/>
  <c r="I824" i="1" s="1"/>
  <c r="H823" i="1"/>
  <c r="I823" i="1" s="1" a="1"/>
  <c r="I823" i="1" s="1"/>
  <c r="H822" i="1"/>
  <c r="I822" i="1" s="1" a="1"/>
  <c r="I822" i="1" s="1"/>
  <c r="H821" i="1"/>
  <c r="I821" i="1" s="1" a="1"/>
  <c r="I821" i="1" s="1"/>
  <c r="H820" i="1"/>
  <c r="I820" i="1" s="1" a="1"/>
  <c r="I820" i="1" s="1"/>
  <c r="H819" i="1"/>
  <c r="I819" i="1" s="1" a="1"/>
  <c r="I819" i="1" s="1"/>
  <c r="H818" i="1"/>
  <c r="I818" i="1" s="1" a="1"/>
  <c r="I818" i="1" s="1"/>
  <c r="H817" i="1"/>
  <c r="I817" i="1" s="1" a="1"/>
  <c r="I817" i="1" s="1"/>
  <c r="H816" i="1"/>
  <c r="I816" i="1" s="1" a="1"/>
  <c r="I816" i="1" s="1"/>
  <c r="H815" i="1"/>
  <c r="I815" i="1" s="1" a="1"/>
  <c r="I815" i="1" s="1"/>
  <c r="H814" i="1"/>
  <c r="I814" i="1" s="1" a="1"/>
  <c r="I814" i="1" s="1"/>
  <c r="H813" i="1"/>
  <c r="I813" i="1" s="1" a="1"/>
  <c r="I813" i="1" s="1"/>
  <c r="H812" i="1"/>
  <c r="I812" i="1" s="1" a="1"/>
  <c r="I812" i="1" s="1"/>
  <c r="H811" i="1"/>
  <c r="I811" i="1" s="1" a="1"/>
  <c r="I811" i="1" s="1"/>
  <c r="H810" i="1"/>
  <c r="I810" i="1" s="1" a="1"/>
  <c r="I810" i="1" s="1"/>
  <c r="H809" i="1"/>
  <c r="I809" i="1" s="1" a="1"/>
  <c r="I809" i="1" s="1"/>
  <c r="H808" i="1"/>
  <c r="I808" i="1" s="1" a="1"/>
  <c r="I808" i="1" s="1"/>
  <c r="H807" i="1"/>
  <c r="I807" i="1" s="1" a="1"/>
  <c r="I807" i="1" s="1"/>
  <c r="H806" i="1"/>
  <c r="I806" i="1" s="1" a="1"/>
  <c r="I806" i="1" s="1"/>
  <c r="H805" i="1"/>
  <c r="I805" i="1" s="1" a="1"/>
  <c r="I805" i="1" s="1"/>
  <c r="H804" i="1"/>
  <c r="I804" i="1" s="1" a="1"/>
  <c r="I804" i="1" s="1"/>
  <c r="H803" i="1"/>
  <c r="I803" i="1" s="1" a="1"/>
  <c r="I803" i="1" s="1"/>
  <c r="H802" i="1"/>
  <c r="I802" i="1" s="1" a="1"/>
  <c r="I802" i="1" s="1"/>
  <c r="H801" i="1"/>
  <c r="I801" i="1" s="1" a="1"/>
  <c r="I801" i="1" s="1"/>
  <c r="H800" i="1"/>
  <c r="I800" i="1" s="1" a="1"/>
  <c r="I800" i="1" s="1"/>
  <c r="H799" i="1"/>
  <c r="I799" i="1" s="1" a="1"/>
  <c r="I799" i="1" s="1"/>
  <c r="M799" i="1" s="1" a="1"/>
  <c r="M799" i="1" s="1"/>
  <c r="H798" i="1"/>
  <c r="I798" i="1" s="1" a="1"/>
  <c r="I798" i="1" s="1"/>
  <c r="H797" i="1"/>
  <c r="I797" i="1" s="1" a="1"/>
  <c r="I797" i="1" s="1"/>
  <c r="H796" i="1"/>
  <c r="I796" i="1" s="1" a="1"/>
  <c r="I796" i="1" s="1"/>
  <c r="H795" i="1"/>
  <c r="I795" i="1" s="1" a="1"/>
  <c r="I795" i="1" s="1"/>
  <c r="H794" i="1"/>
  <c r="I794" i="1" s="1" a="1"/>
  <c r="I794" i="1" s="1"/>
  <c r="H793" i="1"/>
  <c r="I793" i="1" s="1" a="1"/>
  <c r="I793" i="1" s="1"/>
  <c r="H792" i="1"/>
  <c r="I792" i="1" s="1" a="1"/>
  <c r="I792" i="1" s="1"/>
  <c r="H791" i="1"/>
  <c r="I791" i="1" s="1" a="1"/>
  <c r="I791" i="1" s="1"/>
  <c r="H790" i="1"/>
  <c r="I790" i="1" s="1" a="1"/>
  <c r="I790" i="1" s="1"/>
  <c r="H789" i="1"/>
  <c r="I789" i="1" s="1" a="1"/>
  <c r="I789" i="1" s="1"/>
  <c r="H788" i="1"/>
  <c r="I788" i="1" s="1" a="1"/>
  <c r="I788" i="1" s="1"/>
  <c r="H787" i="1"/>
  <c r="I787" i="1" s="1" a="1"/>
  <c r="I787" i="1" s="1"/>
  <c r="H786" i="1"/>
  <c r="I786" i="1" s="1" a="1"/>
  <c r="I786" i="1" s="1"/>
  <c r="H785" i="1"/>
  <c r="I785" i="1" s="1" a="1"/>
  <c r="I785" i="1" s="1"/>
  <c r="H784" i="1"/>
  <c r="I784" i="1" s="1" a="1"/>
  <c r="I784" i="1" s="1"/>
  <c r="H783" i="1"/>
  <c r="I783" i="1" s="1" a="1"/>
  <c r="I783" i="1" s="1"/>
  <c r="H782" i="1"/>
  <c r="I782" i="1" s="1" a="1"/>
  <c r="I782" i="1" s="1"/>
  <c r="H781" i="1"/>
  <c r="I781" i="1" s="1" a="1"/>
  <c r="I781" i="1" s="1"/>
  <c r="H780" i="1"/>
  <c r="I780" i="1" s="1" a="1"/>
  <c r="I780" i="1" s="1"/>
  <c r="H779" i="1"/>
  <c r="I779" i="1" s="1" a="1"/>
  <c r="I779" i="1" s="1"/>
  <c r="H778" i="1"/>
  <c r="I778" i="1" s="1" a="1"/>
  <c r="I778" i="1" s="1"/>
  <c r="H777" i="1"/>
  <c r="I777" i="1" s="1" a="1"/>
  <c r="I777" i="1" s="1"/>
  <c r="H776" i="1"/>
  <c r="I776" i="1" s="1" a="1"/>
  <c r="I776" i="1" s="1"/>
  <c r="M776" i="1" s="1" a="1"/>
  <c r="M776" i="1" s="1"/>
  <c r="H775" i="1"/>
  <c r="I775" i="1" s="1" a="1"/>
  <c r="I775" i="1" s="1"/>
  <c r="H774" i="1"/>
  <c r="I774" i="1" s="1" a="1"/>
  <c r="I774" i="1" s="1"/>
  <c r="H773" i="1"/>
  <c r="I773" i="1" s="1" a="1"/>
  <c r="I773" i="1" s="1"/>
  <c r="H772" i="1"/>
  <c r="I772" i="1" s="1" a="1"/>
  <c r="I772" i="1" s="1"/>
  <c r="H771" i="1"/>
  <c r="I771" i="1" s="1" a="1"/>
  <c r="I771" i="1" s="1"/>
  <c r="H770" i="1"/>
  <c r="I770" i="1" s="1" a="1"/>
  <c r="I770" i="1" s="1"/>
  <c r="H769" i="1"/>
  <c r="I769" i="1" s="1" a="1"/>
  <c r="I769" i="1" s="1"/>
  <c r="H768" i="1"/>
  <c r="I768" i="1" s="1" a="1"/>
  <c r="I768" i="1" s="1"/>
  <c r="H767" i="1"/>
  <c r="I767" i="1" s="1" a="1"/>
  <c r="I767" i="1" s="1"/>
  <c r="H766" i="1"/>
  <c r="I766" i="1" s="1" a="1"/>
  <c r="I766" i="1" s="1"/>
  <c r="H765" i="1"/>
  <c r="I765" i="1" s="1" a="1"/>
  <c r="I765" i="1" s="1"/>
  <c r="H764" i="1"/>
  <c r="I764" i="1" s="1" a="1"/>
  <c r="I764" i="1" s="1"/>
  <c r="H763" i="1"/>
  <c r="I763" i="1" s="1" a="1"/>
  <c r="I763" i="1" s="1"/>
  <c r="J763" i="1" s="1"/>
  <c r="H762" i="1"/>
  <c r="I762" i="1" s="1" a="1"/>
  <c r="I762" i="1" s="1"/>
  <c r="H761" i="1"/>
  <c r="I761" i="1" s="1" a="1"/>
  <c r="I761" i="1" s="1"/>
  <c r="H760" i="1"/>
  <c r="I760" i="1" s="1" a="1"/>
  <c r="I760" i="1" s="1"/>
  <c r="H759" i="1"/>
  <c r="I759" i="1" s="1" a="1"/>
  <c r="I759" i="1" s="1"/>
  <c r="H758" i="1"/>
  <c r="I758" i="1" s="1" a="1"/>
  <c r="I758" i="1" s="1"/>
  <c r="H757" i="1"/>
  <c r="I757" i="1" s="1" a="1"/>
  <c r="I757" i="1" s="1"/>
  <c r="H756" i="1"/>
  <c r="I756" i="1" s="1" a="1"/>
  <c r="I756" i="1" s="1"/>
  <c r="H755" i="1"/>
  <c r="I755" i="1" s="1" a="1"/>
  <c r="I755" i="1" s="1"/>
  <c r="H754" i="1"/>
  <c r="I754" i="1" s="1" a="1"/>
  <c r="I754" i="1" s="1"/>
  <c r="H753" i="1"/>
  <c r="I753" i="1" s="1" a="1"/>
  <c r="I753" i="1" s="1"/>
  <c r="H752" i="1"/>
  <c r="I752" i="1" s="1" a="1"/>
  <c r="I752" i="1" s="1"/>
  <c r="H751" i="1"/>
  <c r="I751" i="1" s="1" a="1"/>
  <c r="I751" i="1" s="1"/>
  <c r="H750" i="1"/>
  <c r="I750" i="1" s="1" a="1"/>
  <c r="I750" i="1" s="1"/>
  <c r="H749" i="1"/>
  <c r="I749" i="1" s="1" a="1"/>
  <c r="I749" i="1" s="1"/>
  <c r="H748" i="1"/>
  <c r="I748" i="1" s="1" a="1"/>
  <c r="I748" i="1" s="1"/>
  <c r="H747" i="1"/>
  <c r="I747" i="1" s="1" a="1"/>
  <c r="I747" i="1" s="1"/>
  <c r="H746" i="1"/>
  <c r="I746" i="1" s="1" a="1"/>
  <c r="I746" i="1" s="1"/>
  <c r="H745" i="1"/>
  <c r="I745" i="1" s="1" a="1"/>
  <c r="I745" i="1" s="1"/>
  <c r="H744" i="1"/>
  <c r="I744" i="1" s="1" a="1"/>
  <c r="I744" i="1" s="1"/>
  <c r="H743" i="1"/>
  <c r="I743" i="1" s="1" a="1"/>
  <c r="I743" i="1" s="1"/>
  <c r="M743" i="1" s="1" a="1"/>
  <c r="M743" i="1" s="1"/>
  <c r="H742" i="1"/>
  <c r="I742" i="1" s="1" a="1"/>
  <c r="I742" i="1" s="1"/>
  <c r="H741" i="1"/>
  <c r="I741" i="1" s="1" a="1"/>
  <c r="I741" i="1" s="1"/>
  <c r="H740" i="1"/>
  <c r="I740" i="1" s="1" a="1"/>
  <c r="I740" i="1" s="1"/>
  <c r="H739" i="1"/>
  <c r="I739" i="1" s="1" a="1"/>
  <c r="I739" i="1" s="1"/>
  <c r="H738" i="1"/>
  <c r="I738" i="1" s="1" a="1"/>
  <c r="I738" i="1" s="1"/>
  <c r="H737" i="1"/>
  <c r="I737" i="1" s="1" a="1"/>
  <c r="I737" i="1" s="1"/>
  <c r="H736" i="1"/>
  <c r="I736" i="1" s="1" a="1"/>
  <c r="I736" i="1" s="1"/>
  <c r="H735" i="1"/>
  <c r="I735" i="1" s="1" a="1"/>
  <c r="I735" i="1" s="1"/>
  <c r="H734" i="1"/>
  <c r="I734" i="1" s="1" a="1"/>
  <c r="I734" i="1" s="1"/>
  <c r="H733" i="1"/>
  <c r="I733" i="1" s="1" a="1"/>
  <c r="I733" i="1" s="1"/>
  <c r="H732" i="1"/>
  <c r="I732" i="1" s="1" a="1"/>
  <c r="I732" i="1" s="1"/>
  <c r="H731" i="1"/>
  <c r="I731" i="1" s="1" a="1"/>
  <c r="I731" i="1" s="1"/>
  <c r="H730" i="1"/>
  <c r="I730" i="1" s="1" a="1"/>
  <c r="I730" i="1" s="1"/>
  <c r="H729" i="1"/>
  <c r="I729" i="1" s="1" a="1"/>
  <c r="I729" i="1" s="1"/>
  <c r="H728" i="1"/>
  <c r="I728" i="1" s="1" a="1"/>
  <c r="I728" i="1" s="1"/>
  <c r="H727" i="1"/>
  <c r="I727" i="1" s="1" a="1"/>
  <c r="I727" i="1" s="1"/>
  <c r="H726" i="1"/>
  <c r="I726" i="1" s="1" a="1"/>
  <c r="I726" i="1" s="1"/>
  <c r="H725" i="1"/>
  <c r="I725" i="1" s="1" a="1"/>
  <c r="I725" i="1" s="1"/>
  <c r="H724" i="1"/>
  <c r="I724" i="1" s="1" a="1"/>
  <c r="I724" i="1" s="1"/>
  <c r="H723" i="1"/>
  <c r="I723" i="1" s="1" a="1"/>
  <c r="I723" i="1" s="1"/>
  <c r="H722" i="1"/>
  <c r="I722" i="1" s="1" a="1"/>
  <c r="I722" i="1" s="1"/>
  <c r="H721" i="1"/>
  <c r="I721" i="1" s="1" a="1"/>
  <c r="I721" i="1" s="1"/>
  <c r="H720" i="1"/>
  <c r="I720" i="1" s="1" a="1"/>
  <c r="I720" i="1" s="1"/>
  <c r="H719" i="1"/>
  <c r="I719" i="1" s="1" a="1"/>
  <c r="I719" i="1" s="1"/>
  <c r="M719" i="1" s="1" a="1"/>
  <c r="M719" i="1" s="1"/>
  <c r="H718" i="1"/>
  <c r="I718" i="1" s="1" a="1"/>
  <c r="I718" i="1" s="1"/>
  <c r="H717" i="1"/>
  <c r="I717" i="1" s="1" a="1"/>
  <c r="I717" i="1" s="1"/>
  <c r="H716" i="1"/>
  <c r="I716" i="1" s="1" a="1"/>
  <c r="I716" i="1" s="1"/>
  <c r="H715" i="1"/>
  <c r="I715" i="1" s="1" a="1"/>
  <c r="I715" i="1" s="1"/>
  <c r="M715" i="1" s="1" a="1"/>
  <c r="M715" i="1" s="1"/>
  <c r="H714" i="1"/>
  <c r="I714" i="1" s="1" a="1"/>
  <c r="I714" i="1" s="1"/>
  <c r="H713" i="1"/>
  <c r="I713" i="1" s="1" a="1"/>
  <c r="I713" i="1" s="1"/>
  <c r="H712" i="1"/>
  <c r="I712" i="1" s="1" a="1"/>
  <c r="I712" i="1" s="1"/>
  <c r="H711" i="1"/>
  <c r="I711" i="1" s="1" a="1"/>
  <c r="I711" i="1" s="1"/>
  <c r="H710" i="1"/>
  <c r="I710" i="1" s="1" a="1"/>
  <c r="I710" i="1" s="1"/>
  <c r="H709" i="1"/>
  <c r="I709" i="1" s="1" a="1"/>
  <c r="I709" i="1" s="1"/>
  <c r="H708" i="1"/>
  <c r="I708" i="1" s="1" a="1"/>
  <c r="I708" i="1" s="1"/>
  <c r="H707" i="1"/>
  <c r="I707" i="1" s="1" a="1"/>
  <c r="I707" i="1" s="1"/>
  <c r="H706" i="1"/>
  <c r="H705" i="1"/>
  <c r="H704" i="1"/>
  <c r="I704" i="1" s="1" a="1"/>
  <c r="I704" i="1" s="1"/>
  <c r="H703" i="1"/>
  <c r="I703" i="1" s="1" a="1"/>
  <c r="I703" i="1" s="1"/>
  <c r="H702" i="1"/>
  <c r="I702" i="1" s="1" a="1"/>
  <c r="I702" i="1" s="1"/>
  <c r="H701" i="1"/>
  <c r="I701" i="1" s="1" a="1"/>
  <c r="I701" i="1" s="1"/>
  <c r="H700" i="1"/>
  <c r="I700" i="1" s="1" a="1"/>
  <c r="I700" i="1" s="1"/>
  <c r="H699" i="1"/>
  <c r="I699" i="1" s="1" a="1"/>
  <c r="I699" i="1" s="1"/>
  <c r="H698" i="1"/>
  <c r="I698" i="1" s="1" a="1"/>
  <c r="I698" i="1" s="1"/>
  <c r="H697" i="1"/>
  <c r="I697" i="1" s="1" a="1"/>
  <c r="I697" i="1" s="1"/>
  <c r="H696" i="1"/>
  <c r="I696" i="1" s="1" a="1"/>
  <c r="I696" i="1" s="1"/>
  <c r="H695" i="1"/>
  <c r="I695" i="1" s="1" a="1"/>
  <c r="I695" i="1" s="1"/>
  <c r="M695" i="1" s="1" a="1"/>
  <c r="M695" i="1" s="1"/>
  <c r="H694" i="1"/>
  <c r="I694" i="1" s="1" a="1"/>
  <c r="I694" i="1" s="1"/>
  <c r="H693" i="1"/>
  <c r="I693" i="1" s="1" a="1"/>
  <c r="I693" i="1" s="1"/>
  <c r="H692" i="1"/>
  <c r="I692" i="1" s="1" a="1"/>
  <c r="I692" i="1" s="1"/>
  <c r="H691" i="1"/>
  <c r="I691" i="1" s="1" a="1"/>
  <c r="I691" i="1" s="1"/>
  <c r="M691" i="1" s="1" a="1"/>
  <c r="M691" i="1" s="1"/>
  <c r="H690" i="1"/>
  <c r="I690" i="1" s="1" a="1"/>
  <c r="I690" i="1" s="1"/>
  <c r="H689" i="1"/>
  <c r="I689" i="1" s="1" a="1"/>
  <c r="I689" i="1" s="1"/>
  <c r="H688" i="1"/>
  <c r="I688" i="1" s="1" a="1"/>
  <c r="I688" i="1" s="1"/>
  <c r="H687" i="1"/>
  <c r="I687" i="1" s="1" a="1"/>
  <c r="I687" i="1" s="1"/>
  <c r="H686" i="1"/>
  <c r="I686" i="1" s="1" a="1"/>
  <c r="I686" i="1" s="1"/>
  <c r="H685" i="1"/>
  <c r="I685" i="1" s="1" a="1"/>
  <c r="I685" i="1" s="1"/>
  <c r="H684" i="1"/>
  <c r="I684" i="1" s="1" a="1"/>
  <c r="I684" i="1" s="1"/>
  <c r="H683" i="1"/>
  <c r="I683" i="1" s="1" a="1"/>
  <c r="I683" i="1" s="1"/>
  <c r="H682" i="1"/>
  <c r="I682" i="1" s="1" a="1"/>
  <c r="I682" i="1" s="1"/>
  <c r="H681" i="1"/>
  <c r="I681" i="1" s="1" a="1"/>
  <c r="I681" i="1" s="1"/>
  <c r="H680" i="1"/>
  <c r="I680" i="1" s="1" a="1"/>
  <c r="I680" i="1" s="1"/>
  <c r="H679" i="1"/>
  <c r="I679" i="1" s="1" a="1"/>
  <c r="I679" i="1" s="1"/>
  <c r="H678" i="1"/>
  <c r="I678" i="1" s="1" a="1"/>
  <c r="I678" i="1" s="1"/>
  <c r="H677" i="1"/>
  <c r="I677" i="1" s="1" a="1"/>
  <c r="I677" i="1" s="1"/>
  <c r="H676" i="1"/>
  <c r="I676" i="1" s="1" a="1"/>
  <c r="I676" i="1" s="1"/>
  <c r="H675" i="1"/>
  <c r="I675" i="1" s="1" a="1"/>
  <c r="I675" i="1" s="1"/>
  <c r="H674" i="1"/>
  <c r="I674" i="1" s="1" a="1"/>
  <c r="I674" i="1" s="1"/>
  <c r="H673" i="1"/>
  <c r="I673" i="1" s="1" a="1"/>
  <c r="I673" i="1" s="1"/>
  <c r="H672" i="1"/>
  <c r="I672" i="1" s="1" a="1"/>
  <c r="I672" i="1" s="1"/>
  <c r="H671" i="1"/>
  <c r="I671" i="1" s="1" a="1"/>
  <c r="I671" i="1" s="1"/>
  <c r="M671" i="1" s="1" a="1"/>
  <c r="M671" i="1" s="1"/>
  <c r="H670" i="1"/>
  <c r="I670" i="1" s="1" a="1"/>
  <c r="I670" i="1" s="1"/>
  <c r="H669" i="1"/>
  <c r="I669" i="1" s="1" a="1"/>
  <c r="I669" i="1" s="1"/>
  <c r="H668" i="1"/>
  <c r="I668" i="1" s="1" a="1"/>
  <c r="I668" i="1" s="1"/>
  <c r="H667" i="1"/>
  <c r="I667" i="1" s="1" a="1"/>
  <c r="I667" i="1" s="1"/>
  <c r="H666" i="1"/>
  <c r="I666" i="1" s="1" a="1"/>
  <c r="I666" i="1" s="1"/>
  <c r="H665" i="1"/>
  <c r="I665" i="1" s="1" a="1"/>
  <c r="I665" i="1" s="1"/>
  <c r="H664" i="1"/>
  <c r="I664" i="1" s="1" a="1"/>
  <c r="I664" i="1" s="1"/>
  <c r="H663" i="1"/>
  <c r="I663" i="1" s="1" a="1"/>
  <c r="I663" i="1" s="1"/>
  <c r="H662" i="1"/>
  <c r="I662" i="1" s="1" a="1"/>
  <c r="I662" i="1" s="1"/>
  <c r="H661" i="1"/>
  <c r="I661" i="1" s="1" a="1"/>
  <c r="I661" i="1" s="1"/>
  <c r="H660" i="1"/>
  <c r="I660" i="1" s="1" a="1"/>
  <c r="I660" i="1" s="1"/>
  <c r="H659" i="1"/>
  <c r="I659" i="1" s="1" a="1"/>
  <c r="I659" i="1" s="1"/>
  <c r="H658" i="1"/>
  <c r="I658" i="1" s="1" a="1"/>
  <c r="I658" i="1" s="1"/>
  <c r="H657" i="1"/>
  <c r="I657" i="1" s="1" a="1"/>
  <c r="I657" i="1" s="1"/>
  <c r="H656" i="1"/>
  <c r="I656" i="1" s="1" a="1"/>
  <c r="I656" i="1" s="1"/>
  <c r="H655" i="1"/>
  <c r="I655" i="1" s="1" a="1"/>
  <c r="I655" i="1" s="1"/>
  <c r="H654" i="1"/>
  <c r="I654" i="1" s="1" a="1"/>
  <c r="I654" i="1" s="1"/>
  <c r="H653" i="1"/>
  <c r="I653" i="1" s="1" a="1"/>
  <c r="I653" i="1" s="1"/>
  <c r="H652" i="1"/>
  <c r="I652" i="1" s="1" a="1"/>
  <c r="I652" i="1" s="1"/>
  <c r="H651" i="1"/>
  <c r="I651" i="1" s="1" a="1"/>
  <c r="I651" i="1" s="1"/>
  <c r="H650" i="1"/>
  <c r="I650" i="1" s="1" a="1"/>
  <c r="I650" i="1" s="1"/>
  <c r="H649" i="1"/>
  <c r="I649" i="1" s="1" a="1"/>
  <c r="I649" i="1" s="1"/>
  <c r="H648" i="1"/>
  <c r="I648" i="1" s="1" a="1"/>
  <c r="I648" i="1" s="1"/>
  <c r="H647" i="1"/>
  <c r="I647" i="1" s="1" a="1"/>
  <c r="I647" i="1" s="1"/>
  <c r="H646" i="1"/>
  <c r="I646" i="1" s="1" a="1"/>
  <c r="I646" i="1" s="1"/>
  <c r="H645" i="1"/>
  <c r="I645" i="1" s="1" a="1"/>
  <c r="I645" i="1" s="1"/>
  <c r="H644" i="1"/>
  <c r="I644" i="1" s="1" a="1"/>
  <c r="I644" i="1" s="1"/>
  <c r="H643" i="1"/>
  <c r="I643" i="1" s="1" a="1"/>
  <c r="I643" i="1" s="1"/>
  <c r="H642" i="1"/>
  <c r="I642" i="1" s="1" a="1"/>
  <c r="I642" i="1" s="1"/>
  <c r="H641" i="1"/>
  <c r="I641" i="1" s="1" a="1"/>
  <c r="I641" i="1" s="1"/>
  <c r="H640" i="1"/>
  <c r="I640" i="1" s="1" a="1"/>
  <c r="I640" i="1" s="1"/>
  <c r="H639" i="1"/>
  <c r="I639" i="1" s="1" a="1"/>
  <c r="I639" i="1" s="1"/>
  <c r="H638" i="1"/>
  <c r="I638" i="1" s="1" a="1"/>
  <c r="I638" i="1" s="1"/>
  <c r="H637" i="1"/>
  <c r="I637" i="1" s="1" a="1"/>
  <c r="I637" i="1" s="1"/>
  <c r="H636" i="1"/>
  <c r="I636" i="1" s="1" a="1"/>
  <c r="I636" i="1" s="1"/>
  <c r="H635" i="1"/>
  <c r="I635" i="1" s="1" a="1"/>
  <c r="I635" i="1" s="1"/>
  <c r="H634" i="1"/>
  <c r="I634" i="1" s="1" a="1"/>
  <c r="I634" i="1" s="1"/>
  <c r="H633" i="1"/>
  <c r="I633" i="1" s="1" a="1"/>
  <c r="I633" i="1" s="1"/>
  <c r="H632" i="1"/>
  <c r="I632" i="1" s="1" a="1"/>
  <c r="I632" i="1" s="1"/>
  <c r="H631" i="1"/>
  <c r="I631" i="1" s="1" a="1"/>
  <c r="I631" i="1" s="1"/>
  <c r="H630" i="1"/>
  <c r="I630" i="1" s="1" a="1"/>
  <c r="I630" i="1" s="1"/>
  <c r="H629" i="1"/>
  <c r="I629" i="1" s="1" a="1"/>
  <c r="I629" i="1" s="1"/>
  <c r="H628" i="1"/>
  <c r="I628" i="1" s="1" a="1"/>
  <c r="I628" i="1" s="1"/>
  <c r="H627" i="1"/>
  <c r="I627" i="1" s="1" a="1"/>
  <c r="I627" i="1" s="1"/>
  <c r="H626" i="1"/>
  <c r="I626" i="1" s="1" a="1"/>
  <c r="I626" i="1" s="1"/>
  <c r="H625" i="1"/>
  <c r="I625" i="1" s="1" a="1"/>
  <c r="I625" i="1" s="1"/>
  <c r="H624" i="1"/>
  <c r="I624" i="1" s="1" a="1"/>
  <c r="I624" i="1" s="1"/>
  <c r="H623" i="1"/>
  <c r="I623" i="1" s="1" a="1"/>
  <c r="I623" i="1" s="1"/>
  <c r="N623" i="1" s="1" a="1"/>
  <c r="N623" i="1" s="1"/>
  <c r="H622" i="1"/>
  <c r="I622" i="1" s="1" a="1"/>
  <c r="I622" i="1" s="1"/>
  <c r="H621" i="1"/>
  <c r="I621" i="1" s="1" a="1"/>
  <c r="I621" i="1" s="1"/>
  <c r="H620" i="1"/>
  <c r="I620" i="1" s="1" a="1"/>
  <c r="I620" i="1" s="1"/>
  <c r="H619" i="1"/>
  <c r="I619" i="1" s="1" a="1"/>
  <c r="I619" i="1" s="1"/>
  <c r="H618" i="1"/>
  <c r="I618" i="1" s="1" a="1"/>
  <c r="I618" i="1" s="1"/>
  <c r="H617" i="1"/>
  <c r="I617" i="1" s="1" a="1"/>
  <c r="I617" i="1" s="1"/>
  <c r="H616" i="1"/>
  <c r="I616" i="1" s="1" a="1"/>
  <c r="I616" i="1" s="1"/>
  <c r="H615" i="1"/>
  <c r="I615" i="1" s="1" a="1"/>
  <c r="I615" i="1" s="1"/>
  <c r="H614" i="1"/>
  <c r="I614" i="1" s="1" a="1"/>
  <c r="I614" i="1" s="1"/>
  <c r="H613" i="1"/>
  <c r="I613" i="1" s="1" a="1"/>
  <c r="I613" i="1" s="1"/>
  <c r="H612" i="1"/>
  <c r="I612" i="1" s="1" a="1"/>
  <c r="I612" i="1" s="1"/>
  <c r="M612" i="1" s="1" a="1"/>
  <c r="M612" i="1" s="1"/>
  <c r="H611" i="1"/>
  <c r="I611" i="1" s="1" a="1"/>
  <c r="I611" i="1" s="1"/>
  <c r="H610" i="1"/>
  <c r="I610" i="1" s="1" a="1"/>
  <c r="I610" i="1" s="1"/>
  <c r="H609" i="1"/>
  <c r="I609" i="1" s="1" a="1"/>
  <c r="I609" i="1" s="1"/>
  <c r="H608" i="1"/>
  <c r="I608" i="1" s="1" a="1"/>
  <c r="I608" i="1" s="1"/>
  <c r="H607" i="1"/>
  <c r="I607" i="1" s="1" a="1"/>
  <c r="I607" i="1" s="1"/>
  <c r="H606" i="1"/>
  <c r="I606" i="1" s="1" a="1"/>
  <c r="I606" i="1" s="1"/>
  <c r="H605" i="1"/>
  <c r="I605" i="1" s="1" a="1"/>
  <c r="I605" i="1" s="1"/>
  <c r="H604" i="1"/>
  <c r="I604" i="1" s="1" a="1"/>
  <c r="I604" i="1" s="1"/>
  <c r="H603" i="1"/>
  <c r="I603" i="1" s="1" a="1"/>
  <c r="I603" i="1" s="1"/>
  <c r="H602" i="1"/>
  <c r="I602" i="1" s="1" a="1"/>
  <c r="I602" i="1" s="1"/>
  <c r="H601" i="1"/>
  <c r="I601" i="1" s="1" a="1"/>
  <c r="I601" i="1" s="1"/>
  <c r="H600" i="1"/>
  <c r="I600" i="1" s="1" a="1"/>
  <c r="I600" i="1" s="1"/>
  <c r="H599" i="1"/>
  <c r="I599" i="1" s="1" a="1"/>
  <c r="I599" i="1" s="1"/>
  <c r="N599" i="1" s="1" a="1"/>
  <c r="N599" i="1" s="1"/>
  <c r="H598" i="1"/>
  <c r="I598" i="1" s="1" a="1"/>
  <c r="I598" i="1" s="1"/>
  <c r="H597" i="1"/>
  <c r="I597" i="1" s="1" a="1"/>
  <c r="I597" i="1" s="1"/>
  <c r="H596" i="1"/>
  <c r="I596" i="1" s="1" a="1"/>
  <c r="I596" i="1" s="1"/>
  <c r="H595" i="1"/>
  <c r="I595" i="1" s="1" a="1"/>
  <c r="I595" i="1" s="1"/>
  <c r="H594" i="1"/>
  <c r="I594" i="1" s="1" a="1"/>
  <c r="I594" i="1" s="1"/>
  <c r="H593" i="1"/>
  <c r="H592" i="1"/>
  <c r="I592" i="1" s="1" a="1"/>
  <c r="I592" i="1" s="1"/>
  <c r="H591" i="1"/>
  <c r="I591" i="1" s="1" a="1"/>
  <c r="I591" i="1" s="1"/>
  <c r="H590" i="1"/>
  <c r="I590" i="1" s="1" a="1"/>
  <c r="I590" i="1" s="1"/>
  <c r="H589" i="1"/>
  <c r="I589" i="1" s="1" a="1"/>
  <c r="I589" i="1" s="1"/>
  <c r="H588" i="1"/>
  <c r="I588" i="1" s="1" a="1"/>
  <c r="I588" i="1" s="1"/>
  <c r="H587" i="1"/>
  <c r="I587" i="1" s="1" a="1"/>
  <c r="I587" i="1" s="1"/>
  <c r="H586" i="1"/>
  <c r="I586" i="1" s="1" a="1"/>
  <c r="I586" i="1" s="1"/>
  <c r="H585" i="1"/>
  <c r="I585" i="1" s="1" a="1"/>
  <c r="I585" i="1" s="1"/>
  <c r="H584" i="1"/>
  <c r="I584" i="1" s="1" a="1"/>
  <c r="I584" i="1" s="1"/>
  <c r="H583" i="1"/>
  <c r="I583" i="1" s="1" a="1"/>
  <c r="I583" i="1" s="1"/>
  <c r="H582" i="1"/>
  <c r="I582" i="1" s="1" a="1"/>
  <c r="I582" i="1" s="1"/>
  <c r="H581" i="1"/>
  <c r="I581" i="1" s="1" a="1"/>
  <c r="I581" i="1" s="1"/>
  <c r="H580" i="1"/>
  <c r="I580" i="1" s="1" a="1"/>
  <c r="I580" i="1" s="1"/>
  <c r="H579" i="1"/>
  <c r="I579" i="1" s="1" a="1"/>
  <c r="I579" i="1" s="1"/>
  <c r="M579" i="1" s="1" a="1"/>
  <c r="M579" i="1" s="1"/>
  <c r="H578" i="1"/>
  <c r="I578" i="1" s="1" a="1"/>
  <c r="I578" i="1" s="1"/>
  <c r="H577" i="1"/>
  <c r="I577" i="1" s="1" a="1"/>
  <c r="I577" i="1" s="1"/>
  <c r="H576" i="1"/>
  <c r="I576" i="1" s="1" a="1"/>
  <c r="I576" i="1" s="1"/>
  <c r="H575" i="1"/>
  <c r="I575" i="1" s="1" a="1"/>
  <c r="I575" i="1" s="1"/>
  <c r="H574" i="1"/>
  <c r="I574" i="1" s="1" a="1"/>
  <c r="I574" i="1" s="1"/>
  <c r="H573" i="1"/>
  <c r="K573" i="1" s="1" a="1"/>
  <c r="K573" i="1" s="1"/>
  <c r="H572" i="1"/>
  <c r="I572" i="1" s="1" a="1"/>
  <c r="I572" i="1" s="1"/>
  <c r="H571" i="1"/>
  <c r="I571" i="1" s="1" a="1"/>
  <c r="I571" i="1" s="1"/>
  <c r="H570" i="1"/>
  <c r="I570" i="1" s="1" a="1"/>
  <c r="I570" i="1" s="1"/>
  <c r="H569" i="1"/>
  <c r="I569" i="1" s="1" a="1"/>
  <c r="I569" i="1" s="1"/>
  <c r="H568" i="1"/>
  <c r="I568" i="1" s="1" a="1"/>
  <c r="I568" i="1" s="1"/>
  <c r="H567" i="1"/>
  <c r="I567" i="1" s="1" a="1"/>
  <c r="I567" i="1" s="1"/>
  <c r="H566" i="1"/>
  <c r="I566" i="1" s="1" a="1"/>
  <c r="I566" i="1" s="1"/>
  <c r="H565" i="1"/>
  <c r="I565" i="1" s="1" a="1"/>
  <c r="I565" i="1" s="1"/>
  <c r="H564" i="1"/>
  <c r="I564" i="1" s="1" a="1"/>
  <c r="I564" i="1" s="1"/>
  <c r="H563" i="1"/>
  <c r="I563" i="1" s="1" a="1"/>
  <c r="I563" i="1" s="1"/>
  <c r="H562" i="1"/>
  <c r="I562" i="1" s="1" a="1"/>
  <c r="I562" i="1" s="1"/>
  <c r="H561" i="1"/>
  <c r="I561" i="1" s="1" a="1"/>
  <c r="I561" i="1" s="1"/>
  <c r="H560" i="1"/>
  <c r="I560" i="1" s="1" a="1"/>
  <c r="I560" i="1" s="1"/>
  <c r="H559" i="1"/>
  <c r="I559" i="1" s="1" a="1"/>
  <c r="I559" i="1" s="1"/>
  <c r="H558" i="1"/>
  <c r="I558" i="1" s="1" a="1"/>
  <c r="I558" i="1" s="1"/>
  <c r="H557" i="1"/>
  <c r="I557" i="1" s="1" a="1"/>
  <c r="I557" i="1" s="1"/>
  <c r="H556" i="1"/>
  <c r="I556" i="1" s="1" a="1"/>
  <c r="I556" i="1" s="1"/>
  <c r="H555" i="1"/>
  <c r="I555" i="1" s="1" a="1"/>
  <c r="I555" i="1" s="1"/>
  <c r="M555" i="1" s="1" a="1"/>
  <c r="M555" i="1" s="1"/>
  <c r="H554" i="1"/>
  <c r="I554" i="1" s="1" a="1"/>
  <c r="I554" i="1" s="1"/>
  <c r="H553" i="1"/>
  <c r="I553" i="1" s="1" a="1"/>
  <c r="I553" i="1" s="1"/>
  <c r="H552" i="1"/>
  <c r="I552" i="1" s="1" a="1"/>
  <c r="I552" i="1" s="1"/>
  <c r="H551" i="1"/>
  <c r="I551" i="1" s="1" a="1"/>
  <c r="I551" i="1" s="1"/>
  <c r="M551" i="1" s="1" a="1"/>
  <c r="M551" i="1" s="1"/>
  <c r="H550" i="1"/>
  <c r="I550" i="1" s="1" a="1"/>
  <c r="I550" i="1" s="1"/>
  <c r="H549" i="1"/>
  <c r="I549" i="1" s="1" a="1"/>
  <c r="I549" i="1" s="1"/>
  <c r="H548" i="1"/>
  <c r="I548" i="1" s="1" a="1"/>
  <c r="I548" i="1" s="1"/>
  <c r="H547" i="1"/>
  <c r="I547" i="1" s="1" a="1"/>
  <c r="I547" i="1" s="1"/>
  <c r="H546" i="1"/>
  <c r="I546" i="1" s="1" a="1"/>
  <c r="I546" i="1" s="1"/>
  <c r="H545" i="1"/>
  <c r="I545" i="1" s="1" a="1"/>
  <c r="I545" i="1" s="1"/>
  <c r="H544" i="1"/>
  <c r="I544" i="1" s="1" a="1"/>
  <c r="I544" i="1" s="1"/>
  <c r="H543" i="1"/>
  <c r="I543" i="1" s="1" a="1"/>
  <c r="I543" i="1" s="1"/>
  <c r="H542" i="1"/>
  <c r="I542" i="1" s="1" a="1"/>
  <c r="I542" i="1" s="1"/>
  <c r="H541" i="1"/>
  <c r="I541" i="1" s="1" a="1"/>
  <c r="I541" i="1" s="1"/>
  <c r="H540" i="1"/>
  <c r="I540" i="1" s="1" a="1"/>
  <c r="I540" i="1" s="1"/>
  <c r="H539" i="1"/>
  <c r="I539" i="1" s="1" a="1"/>
  <c r="I539" i="1" s="1"/>
  <c r="H538" i="1"/>
  <c r="I538" i="1" s="1" a="1"/>
  <c r="I538" i="1" s="1"/>
  <c r="H537" i="1"/>
  <c r="I537" i="1" s="1" a="1"/>
  <c r="I537" i="1" s="1"/>
  <c r="H536" i="1"/>
  <c r="I536" i="1" s="1" a="1"/>
  <c r="I536" i="1" s="1"/>
  <c r="H535" i="1"/>
  <c r="I535" i="1" s="1" a="1"/>
  <c r="I535" i="1" s="1"/>
  <c r="H534" i="1"/>
  <c r="I534" i="1" s="1" a="1"/>
  <c r="I534" i="1" s="1"/>
  <c r="H533" i="1"/>
  <c r="I533" i="1" s="1" a="1"/>
  <c r="I533" i="1" s="1"/>
  <c r="M533" i="1" s="1" a="1"/>
  <c r="M533" i="1" s="1"/>
  <c r="H532" i="1"/>
  <c r="I532" i="1" s="1" a="1"/>
  <c r="I532" i="1" s="1"/>
  <c r="H531" i="1"/>
  <c r="I531" i="1" s="1" a="1"/>
  <c r="I531" i="1" s="1"/>
  <c r="H530" i="1"/>
  <c r="I530" i="1" s="1" a="1"/>
  <c r="I530" i="1" s="1"/>
  <c r="H529" i="1"/>
  <c r="I529" i="1" s="1" a="1"/>
  <c r="I529" i="1" s="1"/>
  <c r="J529" i="1" s="1"/>
  <c r="H528" i="1"/>
  <c r="I528" i="1" s="1" a="1"/>
  <c r="I528" i="1" s="1"/>
  <c r="H527" i="1"/>
  <c r="I527" i="1" s="1" a="1"/>
  <c r="I527" i="1" s="1"/>
  <c r="H526" i="1"/>
  <c r="I526" i="1" s="1" a="1"/>
  <c r="I526" i="1" s="1"/>
  <c r="H525" i="1"/>
  <c r="I525" i="1" s="1" a="1"/>
  <c r="I525" i="1" s="1"/>
  <c r="H524" i="1"/>
  <c r="I524" i="1" s="1" a="1"/>
  <c r="I524" i="1" s="1"/>
  <c r="H523" i="1"/>
  <c r="I523" i="1" s="1" a="1"/>
  <c r="I523" i="1" s="1"/>
  <c r="H522" i="1"/>
  <c r="I522" i="1" s="1" a="1"/>
  <c r="I522" i="1" s="1"/>
  <c r="H521" i="1"/>
  <c r="I521" i="1" s="1" a="1"/>
  <c r="I521" i="1" s="1"/>
  <c r="H520" i="1"/>
  <c r="I520" i="1" s="1" a="1"/>
  <c r="I520" i="1" s="1"/>
  <c r="H519" i="1"/>
  <c r="I519" i="1" s="1" a="1"/>
  <c r="I519" i="1" s="1"/>
  <c r="H518" i="1"/>
  <c r="I518" i="1" s="1" a="1"/>
  <c r="I518" i="1" s="1"/>
  <c r="H517" i="1"/>
  <c r="I517" i="1" s="1" a="1"/>
  <c r="I517" i="1" s="1"/>
  <c r="H516" i="1"/>
  <c r="I516" i="1" s="1" a="1"/>
  <c r="I516" i="1" s="1"/>
  <c r="H515" i="1"/>
  <c r="I515" i="1" s="1" a="1"/>
  <c r="I515" i="1" s="1"/>
  <c r="H514" i="1"/>
  <c r="I514" i="1" s="1" a="1"/>
  <c r="I514" i="1" s="1"/>
  <c r="H513" i="1"/>
  <c r="I513" i="1" s="1" a="1"/>
  <c r="I513" i="1" s="1"/>
  <c r="H512" i="1"/>
  <c r="I512" i="1" s="1" a="1"/>
  <c r="I512" i="1" s="1"/>
  <c r="H511" i="1"/>
  <c r="I511" i="1" s="1" a="1"/>
  <c r="I511" i="1" s="1"/>
  <c r="H510" i="1"/>
  <c r="I510" i="1" s="1" a="1"/>
  <c r="I510" i="1" s="1"/>
  <c r="H509" i="1"/>
  <c r="I509" i="1" s="1" a="1"/>
  <c r="I509" i="1" s="1"/>
  <c r="M509" i="1" s="1" a="1"/>
  <c r="M509" i="1" s="1"/>
  <c r="H508" i="1"/>
  <c r="H507" i="1"/>
  <c r="H506" i="1"/>
  <c r="I506" i="1" s="1" a="1"/>
  <c r="I506" i="1" s="1"/>
  <c r="H505" i="1"/>
  <c r="I505" i="1" s="1" a="1"/>
  <c r="I505" i="1" s="1"/>
  <c r="J505" i="1" s="1"/>
  <c r="H504" i="1"/>
  <c r="I504" i="1" s="1" a="1"/>
  <c r="I504" i="1" s="1"/>
  <c r="H503" i="1"/>
  <c r="I503" i="1" s="1" a="1"/>
  <c r="I503" i="1" s="1"/>
  <c r="H502" i="1"/>
  <c r="I502" i="1" s="1" a="1"/>
  <c r="I502" i="1" s="1"/>
  <c r="H501" i="1"/>
  <c r="I501" i="1" s="1" a="1"/>
  <c r="I501" i="1" s="1"/>
  <c r="H500" i="1"/>
  <c r="I500" i="1" s="1" a="1"/>
  <c r="I500" i="1" s="1"/>
  <c r="H499" i="1"/>
  <c r="I499" i="1" s="1" a="1"/>
  <c r="I499" i="1" s="1"/>
  <c r="H498" i="1"/>
  <c r="I498" i="1" s="1" a="1"/>
  <c r="I498" i="1" s="1"/>
  <c r="H497" i="1"/>
  <c r="I497" i="1" s="1" a="1"/>
  <c r="I497" i="1" s="1"/>
  <c r="H496" i="1"/>
  <c r="I496" i="1" s="1" a="1"/>
  <c r="I496" i="1" s="1"/>
  <c r="H495" i="1"/>
  <c r="I495" i="1" s="1" a="1"/>
  <c r="I495" i="1" s="1"/>
  <c r="M495" i="1" s="1" a="1"/>
  <c r="M495" i="1" s="1"/>
  <c r="H494" i="1"/>
  <c r="I494" i="1" s="1" a="1"/>
  <c r="I494" i="1" s="1"/>
  <c r="H493" i="1"/>
  <c r="I493" i="1" s="1" a="1"/>
  <c r="I493" i="1" s="1"/>
  <c r="H492" i="1"/>
  <c r="I492" i="1" s="1" a="1"/>
  <c r="I492" i="1" s="1"/>
  <c r="H491" i="1"/>
  <c r="I491" i="1" s="1" a="1"/>
  <c r="I491" i="1" s="1"/>
  <c r="H490" i="1"/>
  <c r="I490" i="1" s="1" a="1"/>
  <c r="I490" i="1" s="1"/>
  <c r="H489" i="1"/>
  <c r="I489" i="1" s="1" a="1"/>
  <c r="I489" i="1" s="1"/>
  <c r="H488" i="1"/>
  <c r="I488" i="1" s="1" a="1"/>
  <c r="I488" i="1" s="1"/>
  <c r="H487" i="1"/>
  <c r="I487" i="1" s="1" a="1"/>
  <c r="I487" i="1" s="1"/>
  <c r="H486" i="1"/>
  <c r="I486" i="1" s="1" a="1"/>
  <c r="I486" i="1" s="1"/>
  <c r="M486" i="1" s="1" a="1"/>
  <c r="M486" i="1" s="1"/>
  <c r="H485" i="1"/>
  <c r="I485" i="1" s="1" a="1"/>
  <c r="I485" i="1" s="1"/>
  <c r="H484" i="1"/>
  <c r="I484" i="1" s="1" a="1"/>
  <c r="I484" i="1" s="1"/>
  <c r="H483" i="1"/>
  <c r="I483" i="1" s="1" a="1"/>
  <c r="I483" i="1" s="1"/>
  <c r="H482" i="1"/>
  <c r="I482" i="1" s="1" a="1"/>
  <c r="I482" i="1" s="1"/>
  <c r="J482" i="1" s="1"/>
  <c r="H481" i="1"/>
  <c r="I481" i="1" s="1" a="1"/>
  <c r="I481" i="1" s="1"/>
  <c r="H480" i="1"/>
  <c r="I480" i="1" s="1" a="1"/>
  <c r="I480" i="1" s="1"/>
  <c r="H479" i="1"/>
  <c r="I479" i="1" s="1" a="1"/>
  <c r="I479" i="1" s="1"/>
  <c r="H478" i="1"/>
  <c r="I478" i="1" s="1" a="1"/>
  <c r="I478" i="1" s="1"/>
  <c r="H477" i="1"/>
  <c r="I477" i="1" s="1" a="1"/>
  <c r="I477" i="1" s="1"/>
  <c r="H476" i="1"/>
  <c r="I476" i="1" s="1" a="1"/>
  <c r="I476" i="1" s="1"/>
  <c r="H475" i="1"/>
  <c r="I475" i="1" s="1" a="1"/>
  <c r="I475" i="1" s="1"/>
  <c r="H474" i="1"/>
  <c r="I474" i="1" s="1" a="1"/>
  <c r="I474" i="1" s="1"/>
  <c r="H473" i="1"/>
  <c r="I473" i="1" s="1" a="1"/>
  <c r="I473" i="1" s="1"/>
  <c r="H472" i="1"/>
  <c r="I472" i="1" s="1" a="1"/>
  <c r="I472" i="1" s="1"/>
  <c r="H471" i="1"/>
  <c r="I471" i="1" s="1" a="1"/>
  <c r="I471" i="1" s="1"/>
  <c r="H470" i="1"/>
  <c r="I470" i="1" s="1" a="1"/>
  <c r="I470" i="1" s="1"/>
  <c r="H469" i="1"/>
  <c r="I469" i="1" s="1" a="1"/>
  <c r="I469" i="1" s="1"/>
  <c r="H468" i="1"/>
  <c r="I468" i="1" s="1" a="1"/>
  <c r="I468" i="1" s="1"/>
  <c r="H467" i="1"/>
  <c r="I467" i="1" s="1" a="1"/>
  <c r="I467" i="1" s="1"/>
  <c r="H466" i="1"/>
  <c r="I466" i="1" s="1" a="1"/>
  <c r="I466" i="1" s="1"/>
  <c r="H465" i="1"/>
  <c r="I465" i="1" s="1" a="1"/>
  <c r="I465" i="1" s="1"/>
  <c r="H464" i="1"/>
  <c r="I464" i="1" s="1" a="1"/>
  <c r="I464" i="1" s="1"/>
  <c r="H463" i="1"/>
  <c r="I463" i="1" s="1" a="1"/>
  <c r="I463" i="1" s="1"/>
  <c r="H462" i="1"/>
  <c r="I462" i="1" s="1" a="1"/>
  <c r="I462" i="1" s="1"/>
  <c r="H461" i="1"/>
  <c r="I461" i="1" s="1" a="1"/>
  <c r="I461" i="1" s="1"/>
  <c r="H460" i="1"/>
  <c r="I460" i="1" s="1" a="1"/>
  <c r="I460" i="1" s="1"/>
  <c r="H459" i="1"/>
  <c r="I459" i="1" s="1" a="1"/>
  <c r="I459" i="1" s="1"/>
  <c r="H458" i="1"/>
  <c r="I458" i="1" s="1" a="1"/>
  <c r="I458" i="1" s="1"/>
  <c r="H457" i="1"/>
  <c r="I457" i="1" s="1" a="1"/>
  <c r="I457" i="1" s="1"/>
  <c r="H456" i="1"/>
  <c r="I456" i="1" s="1" a="1"/>
  <c r="I456" i="1" s="1"/>
  <c r="H455" i="1"/>
  <c r="I455" i="1" s="1" a="1"/>
  <c r="I455" i="1" s="1"/>
  <c r="H454" i="1"/>
  <c r="I454" i="1" s="1" a="1"/>
  <c r="I454" i="1" s="1"/>
  <c r="H453" i="1"/>
  <c r="K453" i="1" s="1" a="1"/>
  <c r="K453" i="1" s="1"/>
  <c r="H452" i="1"/>
  <c r="I452" i="1" s="1" a="1"/>
  <c r="I452" i="1" s="1"/>
  <c r="H451" i="1"/>
  <c r="I451" i="1" s="1" a="1"/>
  <c r="I451" i="1" s="1"/>
  <c r="H450" i="1"/>
  <c r="I450" i="1" s="1" a="1"/>
  <c r="I450" i="1" s="1"/>
  <c r="H449" i="1"/>
  <c r="I449" i="1" s="1" a="1"/>
  <c r="I449" i="1" s="1"/>
  <c r="H448" i="1"/>
  <c r="I448" i="1" s="1" a="1"/>
  <c r="I448" i="1" s="1"/>
  <c r="H447" i="1"/>
  <c r="I447" i="1" s="1" a="1"/>
  <c r="I447" i="1" s="1"/>
  <c r="H446" i="1"/>
  <c r="I446" i="1" s="1" a="1"/>
  <c r="I446" i="1" s="1"/>
  <c r="H445" i="1"/>
  <c r="I445" i="1" s="1" a="1"/>
  <c r="I445" i="1" s="1"/>
  <c r="H444" i="1"/>
  <c r="I444" i="1" s="1" a="1"/>
  <c r="I444" i="1" s="1"/>
  <c r="H443" i="1"/>
  <c r="I443" i="1" s="1" a="1"/>
  <c r="I443" i="1" s="1"/>
  <c r="H442" i="1"/>
  <c r="I442" i="1" s="1" a="1"/>
  <c r="I442" i="1" s="1"/>
  <c r="H441" i="1"/>
  <c r="I441" i="1" s="1" a="1"/>
  <c r="I441" i="1" s="1"/>
  <c r="H440" i="1"/>
  <c r="I440" i="1" s="1" a="1"/>
  <c r="I440" i="1" s="1"/>
  <c r="H439" i="1"/>
  <c r="I439" i="1" s="1" a="1"/>
  <c r="I439" i="1" s="1"/>
  <c r="H438" i="1"/>
  <c r="I438" i="1" s="1" a="1"/>
  <c r="I438" i="1" s="1"/>
  <c r="H437" i="1"/>
  <c r="I437" i="1" s="1" a="1"/>
  <c r="I437" i="1" s="1"/>
  <c r="H436" i="1"/>
  <c r="I436" i="1" s="1" a="1"/>
  <c r="I436" i="1" s="1"/>
  <c r="H435" i="1"/>
  <c r="I435" i="1" s="1" a="1"/>
  <c r="I435" i="1" s="1"/>
  <c r="H434" i="1"/>
  <c r="I434" i="1" s="1" a="1"/>
  <c r="I434" i="1" s="1"/>
  <c r="H433" i="1"/>
  <c r="I433" i="1" s="1" a="1"/>
  <c r="I433" i="1" s="1"/>
  <c r="H432" i="1"/>
  <c r="I432" i="1" s="1" a="1"/>
  <c r="I432" i="1" s="1"/>
  <c r="H431" i="1"/>
  <c r="I431" i="1" s="1" a="1"/>
  <c r="I431" i="1" s="1"/>
  <c r="H430" i="1"/>
  <c r="I430" i="1" s="1" a="1"/>
  <c r="I430" i="1" s="1"/>
  <c r="H429" i="1"/>
  <c r="I429" i="1" s="1" a="1"/>
  <c r="I429" i="1" s="1"/>
  <c r="H428" i="1"/>
  <c r="I428" i="1" s="1" a="1"/>
  <c r="I428" i="1" s="1"/>
  <c r="H427" i="1"/>
  <c r="I427" i="1" s="1" a="1"/>
  <c r="I427" i="1" s="1"/>
  <c r="H426" i="1"/>
  <c r="I426" i="1" s="1" a="1"/>
  <c r="I426" i="1" s="1"/>
  <c r="H425" i="1"/>
  <c r="I425" i="1" s="1" a="1"/>
  <c r="I425" i="1" s="1"/>
  <c r="H424" i="1"/>
  <c r="I424" i="1" s="1" a="1"/>
  <c r="I424" i="1" s="1"/>
  <c r="H423" i="1"/>
  <c r="I423" i="1" s="1" a="1"/>
  <c r="I423" i="1" s="1"/>
  <c r="H422" i="1"/>
  <c r="I422" i="1" s="1" a="1"/>
  <c r="I422" i="1" s="1"/>
  <c r="H421" i="1"/>
  <c r="I421" i="1" s="1" a="1"/>
  <c r="I421" i="1" s="1"/>
  <c r="H420" i="1"/>
  <c r="I420" i="1" s="1" a="1"/>
  <c r="I420" i="1" s="1"/>
  <c r="H419" i="1"/>
  <c r="I419" i="1" s="1" a="1"/>
  <c r="I419" i="1" s="1"/>
  <c r="H418" i="1"/>
  <c r="I418" i="1" s="1" a="1"/>
  <c r="I418" i="1" s="1"/>
  <c r="H417" i="1"/>
  <c r="I417" i="1" s="1" a="1"/>
  <c r="I417" i="1" s="1"/>
  <c r="H416" i="1"/>
  <c r="I416" i="1" s="1" a="1"/>
  <c r="I416" i="1" s="1"/>
  <c r="H415" i="1"/>
  <c r="I415" i="1" s="1" a="1"/>
  <c r="I415" i="1" s="1"/>
  <c r="H414" i="1"/>
  <c r="I414" i="1" s="1" a="1"/>
  <c r="I414" i="1" s="1"/>
  <c r="H413" i="1"/>
  <c r="I413" i="1" s="1" a="1"/>
  <c r="I413" i="1" s="1"/>
  <c r="H412" i="1"/>
  <c r="I412" i="1" s="1" a="1"/>
  <c r="I412" i="1" s="1"/>
  <c r="M412" i="1" s="1" a="1"/>
  <c r="M412" i="1" s="1"/>
  <c r="H411" i="1"/>
  <c r="I411" i="1" s="1" a="1"/>
  <c r="I411" i="1" s="1"/>
  <c r="H410" i="1"/>
  <c r="I410" i="1" s="1" a="1"/>
  <c r="I410" i="1" s="1"/>
  <c r="H409" i="1"/>
  <c r="I409" i="1" s="1" a="1"/>
  <c r="I409" i="1" s="1"/>
  <c r="H408" i="1"/>
  <c r="I408" i="1" s="1" a="1"/>
  <c r="I408" i="1" s="1"/>
  <c r="H407" i="1"/>
  <c r="H406" i="1"/>
  <c r="I406" i="1" s="1" a="1"/>
  <c r="I406" i="1" s="1"/>
  <c r="H405" i="1"/>
  <c r="I405" i="1" s="1" a="1"/>
  <c r="I405" i="1" s="1"/>
  <c r="H404" i="1"/>
  <c r="I404" i="1" s="1" a="1"/>
  <c r="I404" i="1" s="1"/>
  <c r="H403" i="1"/>
  <c r="I403" i="1" s="1" a="1"/>
  <c r="I403" i="1" s="1"/>
  <c r="H402" i="1"/>
  <c r="I402" i="1" s="1" a="1"/>
  <c r="I402" i="1" s="1"/>
  <c r="H401" i="1"/>
  <c r="I401" i="1" s="1" a="1"/>
  <c r="I401" i="1" s="1"/>
  <c r="H400" i="1"/>
  <c r="I400" i="1" s="1" a="1"/>
  <c r="I400" i="1" s="1"/>
  <c r="H399" i="1"/>
  <c r="I399" i="1" s="1" a="1"/>
  <c r="I399" i="1" s="1"/>
  <c r="H398" i="1"/>
  <c r="I398" i="1" s="1" a="1"/>
  <c r="I398" i="1" s="1"/>
  <c r="H397" i="1"/>
  <c r="I397" i="1" s="1" a="1"/>
  <c r="I397" i="1" s="1"/>
  <c r="H396" i="1"/>
  <c r="I396" i="1" s="1" a="1"/>
  <c r="I396" i="1" s="1"/>
  <c r="H395" i="1"/>
  <c r="I395" i="1" s="1" a="1"/>
  <c r="I395" i="1" s="1"/>
  <c r="H394" i="1"/>
  <c r="I394" i="1" s="1" a="1"/>
  <c r="I394" i="1" s="1"/>
  <c r="H393" i="1"/>
  <c r="I393" i="1" s="1" a="1"/>
  <c r="I393" i="1" s="1"/>
  <c r="M393" i="1" s="1" a="1"/>
  <c r="M393" i="1" s="1"/>
  <c r="H392" i="1"/>
  <c r="I392" i="1" s="1" a="1"/>
  <c r="I392" i="1" s="1"/>
  <c r="H391" i="1"/>
  <c r="I391" i="1" s="1" a="1"/>
  <c r="I391" i="1" s="1"/>
  <c r="H390" i="1"/>
  <c r="I390" i="1" s="1" a="1"/>
  <c r="I390" i="1" s="1"/>
  <c r="H389" i="1"/>
  <c r="I389" i="1" s="1" a="1"/>
  <c r="I389" i="1" s="1"/>
  <c r="M389" i="1" s="1" a="1"/>
  <c r="M389" i="1" s="1"/>
  <c r="H388" i="1"/>
  <c r="I388" i="1" s="1" a="1"/>
  <c r="I388" i="1" s="1"/>
  <c r="H387" i="1"/>
  <c r="I387" i="1" s="1" a="1"/>
  <c r="I387" i="1" s="1"/>
  <c r="H386" i="1"/>
  <c r="I386" i="1" s="1" a="1"/>
  <c r="I386" i="1" s="1"/>
  <c r="H385" i="1"/>
  <c r="I385" i="1" s="1" a="1"/>
  <c r="I385" i="1" s="1"/>
  <c r="H384" i="1"/>
  <c r="I384" i="1" s="1" a="1"/>
  <c r="I384" i="1" s="1"/>
  <c r="H383" i="1"/>
  <c r="I383" i="1" s="1" a="1"/>
  <c r="I383" i="1" s="1"/>
  <c r="H382" i="1"/>
  <c r="I382" i="1" s="1" a="1"/>
  <c r="I382" i="1" s="1"/>
  <c r="H381" i="1"/>
  <c r="I381" i="1" s="1" a="1"/>
  <c r="I381" i="1" s="1"/>
  <c r="H380" i="1"/>
  <c r="I380" i="1" s="1" a="1"/>
  <c r="I380" i="1" s="1"/>
  <c r="H379" i="1"/>
  <c r="I379" i="1" s="1" a="1"/>
  <c r="I379" i="1" s="1"/>
  <c r="H378" i="1"/>
  <c r="I378" i="1" s="1" a="1"/>
  <c r="I378" i="1" s="1"/>
  <c r="H377" i="1"/>
  <c r="I377" i="1" s="1" a="1"/>
  <c r="I377" i="1" s="1"/>
  <c r="H376" i="1"/>
  <c r="I376" i="1" s="1" a="1"/>
  <c r="I376" i="1" s="1"/>
  <c r="H375" i="1"/>
  <c r="I375" i="1" s="1" a="1"/>
  <c r="I375" i="1" s="1"/>
  <c r="H374" i="1"/>
  <c r="I374" i="1" s="1" a="1"/>
  <c r="I374" i="1" s="1"/>
  <c r="H373" i="1"/>
  <c r="I373" i="1" s="1" a="1"/>
  <c r="I373" i="1" s="1"/>
  <c r="H372" i="1"/>
  <c r="I372" i="1" s="1" a="1"/>
  <c r="I372" i="1" s="1"/>
  <c r="H371" i="1"/>
  <c r="I371" i="1" s="1" a="1"/>
  <c r="I371" i="1" s="1"/>
  <c r="H370" i="1"/>
  <c r="I370" i="1" s="1" a="1"/>
  <c r="I370" i="1" s="1"/>
  <c r="H369" i="1"/>
  <c r="I369" i="1" s="1" a="1"/>
  <c r="I369" i="1" s="1"/>
  <c r="H368" i="1"/>
  <c r="I368" i="1" s="1" a="1"/>
  <c r="I368" i="1" s="1"/>
  <c r="H367" i="1"/>
  <c r="I367" i="1" s="1" a="1"/>
  <c r="I367" i="1" s="1"/>
  <c r="M367" i="1" s="1" a="1"/>
  <c r="M367" i="1" s="1"/>
  <c r="H366" i="1"/>
  <c r="I366" i="1" s="1" a="1"/>
  <c r="I366" i="1" s="1"/>
  <c r="H365" i="1"/>
  <c r="I365" i="1" s="1" a="1"/>
  <c r="I365" i="1" s="1"/>
  <c r="H364" i="1"/>
  <c r="I364" i="1" s="1" a="1"/>
  <c r="I364" i="1" s="1"/>
  <c r="H363" i="1"/>
  <c r="I363" i="1" s="1" a="1"/>
  <c r="I363" i="1" s="1"/>
  <c r="H362" i="1"/>
  <c r="I362" i="1" s="1" a="1"/>
  <c r="I362" i="1" s="1"/>
  <c r="H361" i="1"/>
  <c r="I361" i="1" s="1" a="1"/>
  <c r="I361" i="1" s="1"/>
  <c r="H360" i="1"/>
  <c r="I360" i="1" s="1" a="1"/>
  <c r="I360" i="1" s="1"/>
  <c r="H359" i="1"/>
  <c r="I359" i="1" s="1" a="1"/>
  <c r="I359" i="1" s="1"/>
  <c r="H358" i="1"/>
  <c r="I358" i="1" s="1" a="1"/>
  <c r="I358" i="1" s="1"/>
  <c r="H357" i="1"/>
  <c r="I357" i="1" s="1" a="1"/>
  <c r="I357" i="1" s="1"/>
  <c r="M357" i="1" s="1" a="1"/>
  <c r="M357" i="1" s="1"/>
  <c r="H356" i="1"/>
  <c r="I356" i="1" s="1" a="1"/>
  <c r="I356" i="1" s="1"/>
  <c r="H355" i="1"/>
  <c r="I355" i="1" s="1" a="1"/>
  <c r="I355" i="1" s="1"/>
  <c r="H354" i="1"/>
  <c r="I354" i="1" s="1" a="1"/>
  <c r="I354" i="1" s="1"/>
  <c r="H353" i="1"/>
  <c r="I353" i="1" s="1" a="1"/>
  <c r="I353" i="1" s="1"/>
  <c r="H352" i="1"/>
  <c r="I352" i="1" s="1" a="1"/>
  <c r="I352" i="1" s="1"/>
  <c r="H351" i="1"/>
  <c r="I351" i="1" s="1" a="1"/>
  <c r="I351" i="1" s="1"/>
  <c r="H350" i="1"/>
  <c r="I350" i="1" s="1" a="1"/>
  <c r="I350" i="1" s="1"/>
  <c r="H349" i="1"/>
  <c r="I349" i="1" s="1" a="1"/>
  <c r="I349" i="1" s="1"/>
  <c r="H348" i="1"/>
  <c r="I348" i="1" s="1" a="1"/>
  <c r="I348" i="1" s="1"/>
  <c r="H347" i="1"/>
  <c r="I347" i="1" s="1" a="1"/>
  <c r="I347" i="1" s="1"/>
  <c r="M347" i="1" s="1" a="1"/>
  <c r="M347" i="1" s="1"/>
  <c r="H346" i="1"/>
  <c r="I346" i="1" s="1" a="1"/>
  <c r="I346" i="1" s="1"/>
  <c r="H345" i="1"/>
  <c r="I345" i="1" s="1" a="1"/>
  <c r="I345" i="1" s="1"/>
  <c r="H344" i="1"/>
  <c r="I344" i="1" s="1" a="1"/>
  <c r="I344" i="1" s="1"/>
  <c r="H343" i="1"/>
  <c r="I343" i="1" s="1" a="1"/>
  <c r="I343" i="1" s="1"/>
  <c r="H342" i="1"/>
  <c r="I342" i="1" s="1" a="1"/>
  <c r="I342" i="1" s="1"/>
  <c r="H341" i="1"/>
  <c r="I341" i="1" s="1" a="1"/>
  <c r="I341" i="1" s="1"/>
  <c r="M341" i="1" s="1" a="1"/>
  <c r="M341" i="1" s="1"/>
  <c r="H340" i="1"/>
  <c r="I340" i="1" s="1" a="1"/>
  <c r="I340" i="1" s="1"/>
  <c r="H339" i="1"/>
  <c r="I339" i="1" s="1" a="1"/>
  <c r="I339" i="1" s="1"/>
  <c r="H338" i="1"/>
  <c r="I338" i="1" s="1" a="1"/>
  <c r="I338" i="1" s="1"/>
  <c r="M338" i="1" s="1" a="1"/>
  <c r="M338" i="1" s="1"/>
  <c r="H337" i="1"/>
  <c r="I337" i="1" s="1" a="1"/>
  <c r="I337" i="1" s="1"/>
  <c r="H336" i="1"/>
  <c r="I336" i="1" s="1" a="1"/>
  <c r="I336" i="1" s="1"/>
  <c r="M336" i="1" s="1" a="1"/>
  <c r="M336" i="1" s="1"/>
  <c r="H335" i="1"/>
  <c r="I335" i="1" s="1" a="1"/>
  <c r="I335" i="1" s="1"/>
  <c r="H334" i="1"/>
  <c r="I334" i="1" s="1" a="1"/>
  <c r="I334" i="1" s="1"/>
  <c r="H333" i="1"/>
  <c r="I333" i="1" s="1" a="1"/>
  <c r="I333" i="1" s="1"/>
  <c r="H332" i="1"/>
  <c r="I332" i="1" s="1" a="1"/>
  <c r="I332" i="1" s="1"/>
  <c r="H331" i="1"/>
  <c r="I331" i="1" s="1" a="1"/>
  <c r="I331" i="1" s="1"/>
  <c r="H330" i="1"/>
  <c r="I330" i="1" s="1" a="1"/>
  <c r="I330" i="1" s="1"/>
  <c r="H329" i="1"/>
  <c r="I329" i="1" s="1" a="1"/>
  <c r="I329" i="1" s="1"/>
  <c r="H328" i="1"/>
  <c r="I328" i="1" s="1" a="1"/>
  <c r="I328" i="1" s="1"/>
  <c r="H327" i="1"/>
  <c r="I327" i="1" s="1" a="1"/>
  <c r="I327" i="1" s="1"/>
  <c r="H326" i="1"/>
  <c r="I326" i="1" s="1" a="1"/>
  <c r="I326" i="1" s="1"/>
  <c r="H325" i="1"/>
  <c r="I325" i="1" s="1" a="1"/>
  <c r="I325" i="1" s="1"/>
  <c r="H324" i="1"/>
  <c r="I324" i="1" s="1" a="1"/>
  <c r="I324" i="1" s="1"/>
  <c r="M324" i="1" s="1" a="1"/>
  <c r="M324" i="1" s="1"/>
  <c r="H323" i="1"/>
  <c r="I323" i="1" s="1" a="1"/>
  <c r="I323" i="1" s="1"/>
  <c r="H322" i="1"/>
  <c r="I322" i="1" s="1" a="1"/>
  <c r="I322" i="1" s="1"/>
  <c r="H321" i="1"/>
  <c r="I321" i="1" s="1" a="1"/>
  <c r="I321" i="1" s="1"/>
  <c r="H320" i="1"/>
  <c r="I320" i="1" s="1" a="1"/>
  <c r="I320" i="1" s="1"/>
  <c r="J320" i="1" s="1"/>
  <c r="H319" i="1"/>
  <c r="I319" i="1" s="1" a="1"/>
  <c r="I319" i="1" s="1"/>
  <c r="H318" i="1"/>
  <c r="I318" i="1" s="1" a="1"/>
  <c r="I318" i="1" s="1"/>
  <c r="H317" i="1"/>
  <c r="I317" i="1" s="1" a="1"/>
  <c r="I317" i="1" s="1"/>
  <c r="M317" i="1" s="1" a="1"/>
  <c r="M317" i="1" s="1"/>
  <c r="H316" i="1"/>
  <c r="I316" i="1" s="1" a="1"/>
  <c r="I316" i="1" s="1"/>
  <c r="H315" i="1"/>
  <c r="I315" i="1" s="1" a="1"/>
  <c r="I315" i="1" s="1"/>
  <c r="H314" i="1"/>
  <c r="K314" i="1" s="1" a="1"/>
  <c r="K314" i="1" s="1"/>
  <c r="H313" i="1"/>
  <c r="K313" i="1" s="1" a="1"/>
  <c r="K313" i="1" s="1"/>
  <c r="H312" i="1"/>
  <c r="I312" i="1" s="1" a="1"/>
  <c r="I312" i="1" s="1"/>
  <c r="H311" i="1"/>
  <c r="I311" i="1" s="1" a="1"/>
  <c r="I311" i="1" s="1"/>
  <c r="H310" i="1"/>
  <c r="I310" i="1" s="1" a="1"/>
  <c r="I310" i="1" s="1"/>
  <c r="H309" i="1"/>
  <c r="I309" i="1" s="1" a="1"/>
  <c r="I309" i="1" s="1"/>
  <c r="H308" i="1"/>
  <c r="I308" i="1" s="1" a="1"/>
  <c r="I308" i="1" s="1"/>
  <c r="H307" i="1"/>
  <c r="I307" i="1" s="1" a="1"/>
  <c r="I307" i="1" s="1"/>
  <c r="H306" i="1"/>
  <c r="I306" i="1" s="1" a="1"/>
  <c r="I306" i="1" s="1"/>
  <c r="H305" i="1"/>
  <c r="I305" i="1" s="1" a="1"/>
  <c r="I305" i="1" s="1"/>
  <c r="H304" i="1"/>
  <c r="I304" i="1" s="1" a="1"/>
  <c r="I304" i="1" s="1"/>
  <c r="H303" i="1"/>
  <c r="I303" i="1" s="1" a="1"/>
  <c r="I303" i="1" s="1"/>
  <c r="H302" i="1"/>
  <c r="I302" i="1" s="1" a="1"/>
  <c r="I302" i="1" s="1"/>
  <c r="H301" i="1"/>
  <c r="I301" i="1" s="1" a="1"/>
  <c r="I301" i="1" s="1"/>
  <c r="H300" i="1"/>
  <c r="I300" i="1" s="1" a="1"/>
  <c r="I300" i="1" s="1"/>
  <c r="H299" i="1"/>
  <c r="I299" i="1" s="1" a="1"/>
  <c r="I299" i="1" s="1"/>
  <c r="H298" i="1"/>
  <c r="I298" i="1" s="1" a="1"/>
  <c r="I298" i="1" s="1"/>
  <c r="N298" i="1" s="1" a="1"/>
  <c r="N298" i="1" s="1"/>
  <c r="H297" i="1"/>
  <c r="I297" i="1" s="1" a="1"/>
  <c r="I297" i="1" s="1"/>
  <c r="M297" i="1" s="1" a="1"/>
  <c r="M297" i="1" s="1"/>
  <c r="H296" i="1"/>
  <c r="I296" i="1" s="1" a="1"/>
  <c r="I296" i="1" s="1"/>
  <c r="H295" i="1"/>
  <c r="I295" i="1" s="1" a="1"/>
  <c r="I295" i="1" s="1"/>
  <c r="M295" i="1" s="1" a="1"/>
  <c r="M295" i="1" s="1"/>
  <c r="H294" i="1"/>
  <c r="I294" i="1" s="1" a="1"/>
  <c r="I294" i="1" s="1"/>
  <c r="H293" i="1"/>
  <c r="I293" i="1" s="1" a="1"/>
  <c r="I293" i="1" s="1"/>
  <c r="H292" i="1"/>
  <c r="I292" i="1" s="1" a="1"/>
  <c r="I292" i="1" s="1"/>
  <c r="H291" i="1"/>
  <c r="I291" i="1" s="1" a="1"/>
  <c r="I291" i="1" s="1"/>
  <c r="M291" i="1" s="1" a="1"/>
  <c r="M291" i="1" s="1"/>
  <c r="H290" i="1"/>
  <c r="I290" i="1" s="1" a="1"/>
  <c r="I290" i="1" s="1"/>
  <c r="H289" i="1"/>
  <c r="I289" i="1" s="1" a="1"/>
  <c r="I289" i="1" s="1"/>
  <c r="H288" i="1"/>
  <c r="I288" i="1" s="1" a="1"/>
  <c r="I288" i="1" s="1"/>
  <c r="H287" i="1"/>
  <c r="I287" i="1" s="1" a="1"/>
  <c r="I287" i="1" s="1"/>
  <c r="H286" i="1"/>
  <c r="I286" i="1" s="1" a="1"/>
  <c r="I286" i="1" s="1"/>
  <c r="H285" i="1"/>
  <c r="I285" i="1" s="1" a="1"/>
  <c r="I285" i="1" s="1"/>
  <c r="H284" i="1"/>
  <c r="I284" i="1" s="1" a="1"/>
  <c r="I284" i="1" s="1"/>
  <c r="H283" i="1"/>
  <c r="I283" i="1" s="1" a="1"/>
  <c r="I283" i="1" s="1"/>
  <c r="H282" i="1"/>
  <c r="I282" i="1" s="1" a="1"/>
  <c r="I282" i="1" s="1"/>
  <c r="H281" i="1"/>
  <c r="I281" i="1" s="1" a="1"/>
  <c r="I281" i="1" s="1"/>
  <c r="H280" i="1"/>
  <c r="I280" i="1" s="1" a="1"/>
  <c r="I280" i="1" s="1"/>
  <c r="H279" i="1"/>
  <c r="I279" i="1" s="1" a="1"/>
  <c r="I279" i="1" s="1"/>
  <c r="J279" i="1" s="1"/>
  <c r="H278" i="1"/>
  <c r="H277" i="1"/>
  <c r="I277" i="1" s="1" a="1"/>
  <c r="I277" i="1" s="1"/>
  <c r="H276" i="1"/>
  <c r="I276" i="1" s="1" a="1"/>
  <c r="I276" i="1" s="1"/>
  <c r="H275" i="1"/>
  <c r="H274" i="1"/>
  <c r="I274" i="1" s="1" a="1"/>
  <c r="I274" i="1" s="1"/>
  <c r="H273" i="1"/>
  <c r="I273" i="1" s="1" a="1"/>
  <c r="I273" i="1" s="1"/>
  <c r="M273" i="1" s="1" a="1"/>
  <c r="M273" i="1" s="1"/>
  <c r="H272" i="1"/>
  <c r="I272" i="1" s="1" a="1"/>
  <c r="I272" i="1" s="1"/>
  <c r="H271" i="1"/>
  <c r="I271" i="1" s="1" a="1"/>
  <c r="I271" i="1" s="1"/>
  <c r="M271" i="1" s="1" a="1"/>
  <c r="M271" i="1" s="1"/>
  <c r="H270" i="1"/>
  <c r="I270" i="1" s="1" a="1"/>
  <c r="I270" i="1" s="1"/>
  <c r="H269" i="1"/>
  <c r="I269" i="1" s="1" a="1"/>
  <c r="I269" i="1" s="1"/>
  <c r="H268" i="1"/>
  <c r="I268" i="1" s="1" a="1"/>
  <c r="I268" i="1" s="1"/>
  <c r="H267" i="1"/>
  <c r="I267" i="1" s="1" a="1"/>
  <c r="I267" i="1" s="1"/>
  <c r="M267" i="1" s="1" a="1"/>
  <c r="M267" i="1" s="1"/>
  <c r="H266" i="1"/>
  <c r="I266" i="1" s="1" a="1"/>
  <c r="I266" i="1" s="1"/>
  <c r="H265" i="1"/>
  <c r="I265" i="1" s="1" a="1"/>
  <c r="I265" i="1" s="1"/>
  <c r="H264" i="1"/>
  <c r="I264" i="1" s="1" a="1"/>
  <c r="I264" i="1" s="1"/>
  <c r="H263" i="1"/>
  <c r="I263" i="1" s="1" a="1"/>
  <c r="I263" i="1" s="1"/>
  <c r="H262" i="1"/>
  <c r="I262" i="1" s="1" a="1"/>
  <c r="I262" i="1" s="1"/>
  <c r="H261" i="1"/>
  <c r="I261" i="1" s="1" a="1"/>
  <c r="I261" i="1" s="1"/>
  <c r="H260" i="1"/>
  <c r="I260" i="1" s="1" a="1"/>
  <c r="I260" i="1" s="1"/>
  <c r="H259" i="1"/>
  <c r="I259" i="1" s="1" a="1"/>
  <c r="I259" i="1" s="1"/>
  <c r="H258" i="1"/>
  <c r="I258" i="1" s="1" a="1"/>
  <c r="I258" i="1" s="1"/>
  <c r="H257" i="1"/>
  <c r="I257" i="1" s="1" a="1"/>
  <c r="I257" i="1" s="1"/>
  <c r="H256" i="1"/>
  <c r="I256" i="1" s="1" a="1"/>
  <c r="I256" i="1" s="1"/>
  <c r="H255" i="1"/>
  <c r="I255" i="1" s="1" a="1"/>
  <c r="I255" i="1" s="1"/>
  <c r="H254" i="1"/>
  <c r="I254" i="1" s="1" a="1"/>
  <c r="I254" i="1" s="1"/>
  <c r="H253" i="1"/>
  <c r="I253" i="1" s="1" a="1"/>
  <c r="I253" i="1" s="1"/>
  <c r="H252" i="1"/>
  <c r="I252" i="1" s="1" a="1"/>
  <c r="I252" i="1" s="1"/>
  <c r="H251" i="1"/>
  <c r="I251" i="1" s="1" a="1"/>
  <c r="I251" i="1" s="1"/>
  <c r="H250" i="1"/>
  <c r="I250" i="1" s="1" a="1"/>
  <c r="I250" i="1" s="1"/>
  <c r="H249" i="1"/>
  <c r="I249" i="1" s="1" a="1"/>
  <c r="I249" i="1" s="1"/>
  <c r="M249" i="1" s="1" a="1"/>
  <c r="M249" i="1" s="1"/>
  <c r="H248" i="1"/>
  <c r="I248" i="1" s="1" a="1"/>
  <c r="I248" i="1" s="1"/>
  <c r="H247" i="1"/>
  <c r="I247" i="1" s="1" a="1"/>
  <c r="I247" i="1" s="1"/>
  <c r="H246" i="1"/>
  <c r="I246" i="1" s="1" a="1"/>
  <c r="I246" i="1" s="1"/>
  <c r="H245" i="1"/>
  <c r="I245" i="1" s="1" a="1"/>
  <c r="I245" i="1" s="1"/>
  <c r="M245" i="1" s="1" a="1"/>
  <c r="M245" i="1" s="1"/>
  <c r="H244" i="1"/>
  <c r="I244" i="1" s="1" a="1"/>
  <c r="I244" i="1" s="1"/>
  <c r="H243" i="1"/>
  <c r="I243" i="1" s="1" a="1"/>
  <c r="I243" i="1" s="1"/>
  <c r="M243" i="1" s="1" a="1"/>
  <c r="M243" i="1" s="1"/>
  <c r="H242" i="1"/>
  <c r="I242" i="1" s="1" a="1"/>
  <c r="I242" i="1" s="1"/>
  <c r="H241" i="1"/>
  <c r="I241" i="1" s="1" a="1"/>
  <c r="I241" i="1" s="1"/>
  <c r="H240" i="1"/>
  <c r="I240" i="1" s="1" a="1"/>
  <c r="I240" i="1" s="1"/>
  <c r="H239" i="1"/>
  <c r="I239" i="1" s="1" a="1"/>
  <c r="I239" i="1" s="1"/>
  <c r="H238" i="1"/>
  <c r="I238" i="1" s="1" a="1"/>
  <c r="I238" i="1" s="1"/>
  <c r="J238" i="1" s="1"/>
  <c r="H237" i="1"/>
  <c r="I237" i="1" s="1" a="1"/>
  <c r="I237" i="1" s="1"/>
  <c r="H236" i="1"/>
  <c r="I236" i="1" s="1" a="1"/>
  <c r="I236" i="1" s="1"/>
  <c r="H235" i="1"/>
  <c r="I235" i="1" s="1" a="1"/>
  <c r="I235" i="1" s="1"/>
  <c r="H234" i="1"/>
  <c r="I234" i="1" s="1" a="1"/>
  <c r="I234" i="1" s="1"/>
  <c r="H233" i="1"/>
  <c r="I233" i="1" s="1" a="1"/>
  <c r="I233" i="1" s="1"/>
  <c r="H232" i="1"/>
  <c r="I232" i="1" s="1" a="1"/>
  <c r="I232" i="1" s="1"/>
  <c r="H231" i="1"/>
  <c r="I231" i="1" s="1" a="1"/>
  <c r="I231" i="1" s="1"/>
  <c r="H230" i="1"/>
  <c r="I230" i="1" s="1" a="1"/>
  <c r="I230" i="1" s="1"/>
  <c r="H229" i="1"/>
  <c r="I229" i="1" s="1" a="1"/>
  <c r="I229" i="1" s="1"/>
  <c r="H228" i="1"/>
  <c r="I228" i="1" s="1" a="1"/>
  <c r="I228" i="1" s="1"/>
  <c r="H227" i="1"/>
  <c r="I227" i="1" s="1" a="1"/>
  <c r="I227" i="1" s="1"/>
  <c r="M227" i="1" s="1" a="1"/>
  <c r="M227" i="1" s="1"/>
  <c r="H226" i="1"/>
  <c r="I226" i="1" s="1" a="1"/>
  <c r="I226" i="1" s="1"/>
  <c r="M226" i="1" s="1" a="1"/>
  <c r="M226" i="1" s="1"/>
  <c r="H225" i="1"/>
  <c r="I225" i="1" s="1" a="1"/>
  <c r="I225" i="1" s="1"/>
  <c r="H224" i="1"/>
  <c r="I224" i="1" s="1" a="1"/>
  <c r="I224" i="1" s="1"/>
  <c r="H223" i="1"/>
  <c r="I223" i="1" s="1" a="1"/>
  <c r="I223" i="1" s="1"/>
  <c r="M223" i="1" s="1" a="1"/>
  <c r="M223" i="1" s="1"/>
  <c r="H222" i="1"/>
  <c r="I222" i="1" s="1" a="1"/>
  <c r="I222" i="1" s="1"/>
  <c r="H221" i="1"/>
  <c r="I221" i="1" s="1" a="1"/>
  <c r="I221" i="1" s="1"/>
  <c r="M221" i="1" s="1" a="1"/>
  <c r="M221" i="1" s="1"/>
  <c r="H220" i="1"/>
  <c r="I220" i="1" s="1" a="1"/>
  <c r="I220" i="1" s="1"/>
  <c r="M220" i="1" s="1" a="1"/>
  <c r="M220" i="1" s="1"/>
  <c r="H219" i="1"/>
  <c r="I219" i="1" s="1" a="1"/>
  <c r="I219" i="1" s="1"/>
  <c r="M219" i="1" s="1" a="1"/>
  <c r="M219" i="1" s="1"/>
  <c r="H218" i="1"/>
  <c r="I218" i="1" s="1" a="1"/>
  <c r="I218" i="1" s="1"/>
  <c r="H217" i="1"/>
  <c r="I217" i="1" s="1" a="1"/>
  <c r="I217" i="1" s="1"/>
  <c r="J217" i="1" s="1"/>
  <c r="H216" i="1"/>
  <c r="I216" i="1" s="1" a="1"/>
  <c r="I216" i="1" s="1"/>
  <c r="M216" i="1" s="1" a="1"/>
  <c r="M216" i="1" s="1"/>
  <c r="H215" i="1"/>
  <c r="I215" i="1" s="1" a="1"/>
  <c r="I215" i="1" s="1"/>
  <c r="H214" i="1"/>
  <c r="I214" i="1" s="1" a="1"/>
  <c r="I214" i="1" s="1"/>
  <c r="H213" i="1"/>
  <c r="I213" i="1" s="1" a="1"/>
  <c r="I213" i="1" s="1"/>
  <c r="M213" i="1" s="1" a="1"/>
  <c r="M213" i="1" s="1"/>
  <c r="H212" i="1"/>
  <c r="I212" i="1" s="1" a="1"/>
  <c r="I212" i="1" s="1"/>
  <c r="H211" i="1"/>
  <c r="I211" i="1" s="1" a="1"/>
  <c r="I211" i="1" s="1"/>
  <c r="H210" i="1"/>
  <c r="I210" i="1" s="1" a="1"/>
  <c r="I210" i="1" s="1"/>
  <c r="H209" i="1"/>
  <c r="I209" i="1" s="1" a="1"/>
  <c r="I209" i="1" s="1"/>
  <c r="H208" i="1"/>
  <c r="I208" i="1" s="1" a="1"/>
  <c r="I208" i="1" s="1"/>
  <c r="H207" i="1"/>
  <c r="I207" i="1" s="1" a="1"/>
  <c r="I207" i="1" s="1"/>
  <c r="H206" i="1"/>
  <c r="I206" i="1" s="1" a="1"/>
  <c r="I206" i="1" s="1"/>
  <c r="H205" i="1"/>
  <c r="I205" i="1" s="1" a="1"/>
  <c r="I205" i="1" s="1"/>
  <c r="H204" i="1"/>
  <c r="I204" i="1" s="1" a="1"/>
  <c r="I204" i="1" s="1"/>
  <c r="H203" i="1"/>
  <c r="I203" i="1" s="1" a="1"/>
  <c r="I203" i="1" s="1"/>
  <c r="M203" i="1" s="1" a="1"/>
  <c r="M203" i="1" s="1"/>
  <c r="H202" i="1"/>
  <c r="I202" i="1" s="1" a="1"/>
  <c r="I202" i="1" s="1"/>
  <c r="H201" i="1"/>
  <c r="I201" i="1" s="1" a="1"/>
  <c r="I201" i="1" s="1"/>
  <c r="M201" i="1" s="1" a="1"/>
  <c r="M201" i="1" s="1"/>
  <c r="H200" i="1"/>
  <c r="I200" i="1" s="1" a="1"/>
  <c r="I200" i="1" s="1"/>
  <c r="H199" i="1"/>
  <c r="I199" i="1" s="1" a="1"/>
  <c r="I199" i="1" s="1"/>
  <c r="H198" i="1"/>
  <c r="I198" i="1" s="1" a="1"/>
  <c r="I198" i="1" s="1"/>
  <c r="H197" i="1"/>
  <c r="I197" i="1" s="1" a="1"/>
  <c r="I197" i="1" s="1"/>
  <c r="H196" i="1"/>
  <c r="I196" i="1" s="1" a="1"/>
  <c r="I196" i="1" s="1"/>
  <c r="H195" i="1"/>
  <c r="I195" i="1" s="1" a="1"/>
  <c r="I195" i="1" s="1"/>
  <c r="N195" i="1" s="1" a="1"/>
  <c r="N195" i="1" s="1"/>
  <c r="H194" i="1"/>
  <c r="I194" i="1" s="1" a="1"/>
  <c r="I194" i="1" s="1"/>
  <c r="H193" i="1"/>
  <c r="I193" i="1" s="1" a="1"/>
  <c r="I193" i="1" s="1"/>
  <c r="H192" i="1"/>
  <c r="I192" i="1" s="1" a="1"/>
  <c r="I192" i="1" s="1"/>
  <c r="H191" i="1"/>
  <c r="I191" i="1" s="1" a="1"/>
  <c r="I191" i="1" s="1"/>
  <c r="H190" i="1"/>
  <c r="I190" i="1" s="1" a="1"/>
  <c r="I190" i="1" s="1"/>
  <c r="H189" i="1"/>
  <c r="I189" i="1" s="1" a="1"/>
  <c r="I189" i="1" s="1"/>
  <c r="H188" i="1"/>
  <c r="I188" i="1" s="1" a="1"/>
  <c r="I188" i="1" s="1"/>
  <c r="H187" i="1"/>
  <c r="I187" i="1" s="1" a="1"/>
  <c r="I187" i="1" s="1"/>
  <c r="H186" i="1"/>
  <c r="I186" i="1" s="1" a="1"/>
  <c r="I186" i="1" s="1"/>
  <c r="H185" i="1"/>
  <c r="I185" i="1" s="1" a="1"/>
  <c r="I185" i="1" s="1"/>
  <c r="H184" i="1"/>
  <c r="I184" i="1" s="1" a="1"/>
  <c r="I184" i="1" s="1"/>
  <c r="H183" i="1"/>
  <c r="I183" i="1" s="1" a="1"/>
  <c r="I183" i="1" s="1"/>
  <c r="H182" i="1"/>
  <c r="I182" i="1" s="1" a="1"/>
  <c r="I182" i="1" s="1"/>
  <c r="H181" i="1"/>
  <c r="I181" i="1" s="1" a="1"/>
  <c r="I181" i="1" s="1"/>
  <c r="H180" i="1"/>
  <c r="I180" i="1" s="1" a="1"/>
  <c r="I180" i="1" s="1"/>
  <c r="M180" i="1" s="1" a="1"/>
  <c r="M180" i="1" s="1"/>
  <c r="H179" i="1"/>
  <c r="I179" i="1" s="1" a="1"/>
  <c r="I179" i="1" s="1"/>
  <c r="M179" i="1" s="1" a="1"/>
  <c r="M179" i="1" s="1"/>
  <c r="H178" i="1"/>
  <c r="I178" i="1" s="1" a="1"/>
  <c r="I178" i="1" s="1"/>
  <c r="M178" i="1" s="1" a="1"/>
  <c r="M178" i="1" s="1"/>
  <c r="H177" i="1"/>
  <c r="I177" i="1" s="1" a="1"/>
  <c r="I177" i="1" s="1"/>
  <c r="H176" i="1"/>
  <c r="I176" i="1" s="1" a="1"/>
  <c r="I176" i="1" s="1"/>
  <c r="J176" i="1" s="1"/>
  <c r="H175" i="1"/>
  <c r="I175" i="1" s="1" a="1"/>
  <c r="I175" i="1" s="1"/>
  <c r="M175" i="1" s="1" a="1"/>
  <c r="M175" i="1" s="1"/>
  <c r="H174" i="1"/>
  <c r="I174" i="1" s="1" a="1"/>
  <c r="I174" i="1" s="1"/>
  <c r="H173" i="1"/>
  <c r="I173" i="1" s="1" a="1"/>
  <c r="I173" i="1" s="1"/>
  <c r="H172" i="1"/>
  <c r="I172" i="1" s="1" a="1"/>
  <c r="I172" i="1" s="1"/>
  <c r="M172" i="1" s="1" a="1"/>
  <c r="M172" i="1" s="1"/>
  <c r="H171" i="1"/>
  <c r="I171" i="1" s="1" a="1"/>
  <c r="I171" i="1" s="1"/>
  <c r="H170" i="1"/>
  <c r="I170" i="1" s="1" a="1"/>
  <c r="I170" i="1" s="1"/>
  <c r="M170" i="1" s="1" a="1"/>
  <c r="M170" i="1" s="1"/>
  <c r="H169" i="1"/>
  <c r="I169" i="1" s="1" a="1"/>
  <c r="I169" i="1" s="1"/>
  <c r="H168" i="1"/>
  <c r="I168" i="1" s="1" a="1"/>
  <c r="I168" i="1" s="1"/>
  <c r="H167" i="1"/>
  <c r="I167" i="1" s="1" a="1"/>
  <c r="I167" i="1" s="1"/>
  <c r="M167" i="1" s="1" a="1"/>
  <c r="M167" i="1" s="1"/>
  <c r="H166" i="1"/>
  <c r="I166" i="1" s="1" a="1"/>
  <c r="I166" i="1" s="1"/>
  <c r="M166" i="1" s="1" a="1"/>
  <c r="M166" i="1" s="1"/>
  <c r="H165" i="1"/>
  <c r="I165" i="1" s="1" a="1"/>
  <c r="I165" i="1" s="1"/>
  <c r="M165" i="1" s="1" a="1"/>
  <c r="M165" i="1" s="1"/>
  <c r="H164" i="1"/>
  <c r="I164" i="1" s="1" a="1"/>
  <c r="I164" i="1" s="1"/>
  <c r="H163" i="1"/>
  <c r="I163" i="1" s="1" a="1"/>
  <c r="I163" i="1" s="1"/>
  <c r="H162" i="1"/>
  <c r="I162" i="1" s="1" a="1"/>
  <c r="I162" i="1" s="1"/>
  <c r="M162" i="1" s="1" a="1"/>
  <c r="M162" i="1" s="1"/>
  <c r="H161" i="1"/>
  <c r="I161" i="1" s="1" a="1"/>
  <c r="I161" i="1" s="1"/>
  <c r="M161" i="1" s="1" a="1"/>
  <c r="M161" i="1" s="1"/>
  <c r="H160" i="1"/>
  <c r="I160" i="1" s="1" a="1"/>
  <c r="I160" i="1" s="1"/>
  <c r="H159" i="1"/>
  <c r="I159" i="1" s="1" a="1"/>
  <c r="I159" i="1" s="1"/>
  <c r="H158" i="1"/>
  <c r="I158" i="1" s="1" a="1"/>
  <c r="I158" i="1" s="1"/>
  <c r="H157" i="1"/>
  <c r="I157" i="1" s="1" a="1"/>
  <c r="I157" i="1" s="1"/>
  <c r="H156" i="1"/>
  <c r="I156" i="1" s="1" a="1"/>
  <c r="I156" i="1" s="1"/>
  <c r="M156" i="1" s="1" a="1"/>
  <c r="M156" i="1" s="1"/>
  <c r="H155" i="1"/>
  <c r="I155" i="1" s="1" a="1"/>
  <c r="I155" i="1" s="1"/>
  <c r="J155" i="1" s="1"/>
  <c r="H154" i="1"/>
  <c r="I154" i="1" s="1" a="1"/>
  <c r="I154" i="1" s="1"/>
  <c r="M154" i="1" s="1" a="1"/>
  <c r="M154" i="1" s="1"/>
  <c r="H153" i="1"/>
  <c r="I153" i="1" s="1" a="1"/>
  <c r="I153" i="1" s="1"/>
  <c r="M153" i="1" s="1" a="1"/>
  <c r="M153" i="1" s="1"/>
  <c r="H152" i="1"/>
  <c r="I152" i="1" s="1" a="1"/>
  <c r="I152" i="1" s="1"/>
  <c r="H151" i="1"/>
  <c r="I151" i="1" s="1" a="1"/>
  <c r="I151" i="1" s="1"/>
  <c r="M151" i="1" s="1" a="1"/>
  <c r="M151" i="1" s="1"/>
  <c r="H150" i="1"/>
  <c r="I150" i="1" s="1" a="1"/>
  <c r="I150" i="1" s="1"/>
  <c r="H149" i="1"/>
  <c r="I149" i="1" s="1" a="1"/>
  <c r="I149" i="1" s="1"/>
  <c r="M149" i="1" s="1" a="1"/>
  <c r="M149" i="1" s="1"/>
  <c r="H148" i="1"/>
  <c r="I148" i="1" s="1" a="1"/>
  <c r="I148" i="1" s="1"/>
  <c r="M148" i="1" s="1" a="1"/>
  <c r="M148" i="1" s="1"/>
  <c r="H147" i="1"/>
  <c r="I147" i="1" s="1" a="1"/>
  <c r="I147" i="1" s="1"/>
  <c r="M147" i="1" s="1" a="1"/>
  <c r="M147" i="1" s="1"/>
  <c r="H146" i="1"/>
  <c r="I146" i="1" s="1" a="1"/>
  <c r="I146" i="1" s="1"/>
  <c r="M146" i="1" s="1" a="1"/>
  <c r="M146" i="1" s="1"/>
  <c r="H145" i="1"/>
  <c r="I145" i="1" s="1" a="1"/>
  <c r="I145" i="1" s="1"/>
  <c r="H144" i="1"/>
  <c r="I144" i="1" s="1" a="1"/>
  <c r="I144" i="1" s="1"/>
  <c r="M144" i="1" s="1" a="1"/>
  <c r="M144" i="1" s="1"/>
  <c r="H143" i="1"/>
  <c r="I143" i="1" s="1" a="1"/>
  <c r="I143" i="1" s="1"/>
  <c r="M143" i="1" s="1" a="1"/>
  <c r="M143" i="1" s="1"/>
  <c r="H142" i="1"/>
  <c r="I142" i="1" s="1" a="1"/>
  <c r="I142" i="1" s="1"/>
  <c r="M142" i="1" s="1" a="1"/>
  <c r="M142" i="1" s="1"/>
  <c r="H141" i="1"/>
  <c r="I141" i="1" s="1" a="1"/>
  <c r="I141" i="1" s="1"/>
  <c r="M141" i="1" s="1" a="1"/>
  <c r="M141" i="1" s="1"/>
  <c r="H140" i="1"/>
  <c r="I140" i="1" s="1" a="1"/>
  <c r="I140" i="1" s="1"/>
  <c r="H139" i="1"/>
  <c r="I139" i="1" s="1" a="1"/>
  <c r="I139" i="1" s="1"/>
  <c r="H138" i="1"/>
  <c r="I138" i="1" s="1" a="1"/>
  <c r="I138" i="1" s="1"/>
  <c r="H137" i="1"/>
  <c r="I137" i="1" s="1" a="1"/>
  <c r="I137" i="1" s="1"/>
  <c r="H136" i="1"/>
  <c r="I136" i="1" s="1" a="1"/>
  <c r="I136" i="1" s="1"/>
  <c r="H135" i="1"/>
  <c r="I135" i="1" s="1" a="1"/>
  <c r="I135" i="1" s="1"/>
  <c r="J135" i="1" s="1"/>
  <c r="H134" i="1"/>
  <c r="I134" i="1" s="1" a="1"/>
  <c r="I134" i="1" s="1"/>
  <c r="H133" i="1"/>
  <c r="I133" i="1" s="1" a="1"/>
  <c r="I133" i="1" s="1"/>
  <c r="H132" i="1"/>
  <c r="I132" i="1" s="1" a="1"/>
  <c r="I132" i="1" s="1"/>
  <c r="M132" i="1" s="1" a="1"/>
  <c r="M132" i="1" s="1"/>
  <c r="H131" i="1"/>
  <c r="I131" i="1" s="1" a="1"/>
  <c r="I131" i="1" s="1"/>
  <c r="M131" i="1" s="1" a="1"/>
  <c r="M131" i="1" s="1"/>
  <c r="H130" i="1"/>
  <c r="I130" i="1" s="1" a="1"/>
  <c r="I130" i="1" s="1"/>
  <c r="M130" i="1" s="1" a="1"/>
  <c r="M130" i="1" s="1"/>
  <c r="H129" i="1"/>
  <c r="I129" i="1" s="1" a="1"/>
  <c r="I129" i="1" s="1"/>
  <c r="M129" i="1" s="1" a="1"/>
  <c r="M129" i="1" s="1"/>
  <c r="H128" i="1"/>
  <c r="I128" i="1" s="1" a="1"/>
  <c r="I128" i="1" s="1"/>
  <c r="H127" i="1"/>
  <c r="I127" i="1" s="1" a="1"/>
  <c r="I127" i="1" s="1"/>
  <c r="M127" i="1" s="1" a="1"/>
  <c r="M127" i="1" s="1"/>
  <c r="H126" i="1"/>
  <c r="I126" i="1" s="1" a="1"/>
  <c r="I126" i="1" s="1"/>
  <c r="H125" i="1"/>
  <c r="I125" i="1" s="1" a="1"/>
  <c r="I125" i="1" s="1"/>
  <c r="M125" i="1" s="1" a="1"/>
  <c r="M125" i="1" s="1"/>
  <c r="H124" i="1"/>
  <c r="I124" i="1" s="1" a="1"/>
  <c r="I124" i="1" s="1"/>
  <c r="M124" i="1" s="1" a="1"/>
  <c r="M124" i="1" s="1"/>
  <c r="H123" i="1"/>
  <c r="I123" i="1" s="1" a="1"/>
  <c r="I123" i="1" s="1"/>
  <c r="M123" i="1" s="1" a="1"/>
  <c r="M123" i="1" s="1"/>
  <c r="H122" i="1"/>
  <c r="I122" i="1" s="1" a="1"/>
  <c r="I122" i="1" s="1"/>
  <c r="M122" i="1" s="1" a="1"/>
  <c r="M122" i="1" s="1"/>
  <c r="H121" i="1"/>
  <c r="I121" i="1" s="1" a="1"/>
  <c r="I121" i="1" s="1"/>
  <c r="H120" i="1"/>
  <c r="K120" i="1" s="1" a="1"/>
  <c r="K120" i="1" s="1"/>
  <c r="H119" i="1"/>
  <c r="H118" i="1"/>
  <c r="I118" i="1" s="1" a="1"/>
  <c r="I118" i="1" s="1"/>
  <c r="H117" i="1"/>
  <c r="I117" i="1" s="1" a="1"/>
  <c r="I117" i="1" s="1"/>
  <c r="H116" i="1"/>
  <c r="I116" i="1" s="1" a="1"/>
  <c r="I116" i="1" s="1"/>
  <c r="H115" i="1"/>
  <c r="I115" i="1" s="1" a="1"/>
  <c r="I115" i="1" s="1"/>
  <c r="H114" i="1"/>
  <c r="I114" i="1" s="1" a="1"/>
  <c r="I114" i="1" s="1"/>
  <c r="J114" i="1" s="1"/>
  <c r="H113" i="1"/>
  <c r="I113" i="1" s="1" a="1"/>
  <c r="I113" i="1" s="1"/>
  <c r="H112" i="1"/>
  <c r="I112" i="1" s="1" a="1"/>
  <c r="I112" i="1" s="1"/>
  <c r="H111" i="1"/>
  <c r="I111" i="1" s="1" a="1"/>
  <c r="I111" i="1" s="1"/>
  <c r="H110" i="1"/>
  <c r="I110" i="1" s="1" a="1"/>
  <c r="I110" i="1" s="1"/>
  <c r="H109" i="1"/>
  <c r="I109" i="1" s="1" a="1"/>
  <c r="I109" i="1" s="1"/>
  <c r="H108" i="1"/>
  <c r="I108" i="1" s="1" a="1"/>
  <c r="I108" i="1" s="1"/>
  <c r="M108" i="1" s="1" a="1"/>
  <c r="M108" i="1" s="1"/>
  <c r="H107" i="1"/>
  <c r="I107" i="1" s="1" a="1"/>
  <c r="I107" i="1" s="1"/>
  <c r="M107" i="1" s="1" a="1"/>
  <c r="M107" i="1" s="1"/>
  <c r="H106" i="1"/>
  <c r="I106" i="1" s="1" a="1"/>
  <c r="I106" i="1" s="1"/>
  <c r="M106" i="1" s="1" a="1"/>
  <c r="M106" i="1" s="1"/>
  <c r="H105" i="1"/>
  <c r="I105" i="1" s="1" a="1"/>
  <c r="I105" i="1" s="1"/>
  <c r="J105" i="1" s="1"/>
  <c r="H104" i="1"/>
  <c r="I104" i="1" s="1" a="1"/>
  <c r="I104" i="1" s="1"/>
  <c r="H103" i="1"/>
  <c r="I103" i="1" s="1" a="1"/>
  <c r="I103" i="1" s="1"/>
  <c r="M103" i="1" s="1" a="1"/>
  <c r="M103" i="1" s="1"/>
  <c r="H102" i="1"/>
  <c r="I102" i="1" s="1" a="1"/>
  <c r="I102" i="1" s="1"/>
  <c r="H101" i="1"/>
  <c r="I101" i="1" s="1" a="1"/>
  <c r="I101" i="1" s="1"/>
  <c r="H100" i="1"/>
  <c r="I100" i="1" s="1" a="1"/>
  <c r="I100" i="1" s="1"/>
  <c r="H99" i="1"/>
  <c r="I99" i="1" s="1" a="1"/>
  <c r="I99" i="1" s="1"/>
  <c r="H98" i="1"/>
  <c r="I98" i="1" s="1" a="1"/>
  <c r="I98" i="1" s="1"/>
  <c r="H97" i="1"/>
  <c r="I97" i="1" s="1" a="1"/>
  <c r="I97" i="1" s="1"/>
  <c r="H96" i="1"/>
  <c r="I96" i="1" s="1" a="1"/>
  <c r="I96" i="1" s="1"/>
  <c r="H95" i="1"/>
  <c r="I95" i="1" s="1" a="1"/>
  <c r="I95" i="1" s="1"/>
  <c r="H94" i="1"/>
  <c r="I94" i="1" s="1" a="1"/>
  <c r="I94" i="1" s="1"/>
  <c r="H93" i="1"/>
  <c r="I93" i="1" s="1" a="1"/>
  <c r="I93" i="1" s="1"/>
  <c r="J93" i="1" s="1"/>
  <c r="H92" i="1"/>
  <c r="I92" i="1" s="1" a="1"/>
  <c r="I92" i="1" s="1"/>
  <c r="H91" i="1"/>
  <c r="I91" i="1" s="1" a="1"/>
  <c r="I91" i="1" s="1"/>
  <c r="H90" i="1"/>
  <c r="I90" i="1" s="1" a="1"/>
  <c r="I90" i="1" s="1"/>
  <c r="H89" i="1"/>
  <c r="I89" i="1" s="1" a="1"/>
  <c r="I89" i="1" s="1"/>
  <c r="H88" i="1"/>
  <c r="I88" i="1" s="1" a="1"/>
  <c r="I88" i="1" s="1"/>
  <c r="H87" i="1"/>
  <c r="I87" i="1" s="1" a="1"/>
  <c r="I87" i="1" s="1"/>
  <c r="H86" i="1"/>
  <c r="I86" i="1" s="1" a="1"/>
  <c r="I86" i="1" s="1"/>
  <c r="H85" i="1"/>
  <c r="I85" i="1" s="1" a="1"/>
  <c r="I85" i="1" s="1"/>
  <c r="J85" i="1" s="1"/>
  <c r="H84" i="1"/>
  <c r="I84" i="1" s="1" a="1"/>
  <c r="I84" i="1" s="1"/>
  <c r="M84" i="1" s="1" a="1"/>
  <c r="M84" i="1" s="1"/>
  <c r="H83" i="1"/>
  <c r="I83" i="1" s="1" a="1"/>
  <c r="I83" i="1" s="1"/>
  <c r="M83" i="1" s="1" a="1"/>
  <c r="M83" i="1" s="1"/>
  <c r="H82" i="1"/>
  <c r="I82" i="1" s="1" a="1"/>
  <c r="I82" i="1" s="1"/>
  <c r="H81" i="1"/>
  <c r="I81" i="1" s="1" a="1"/>
  <c r="I81" i="1" s="1"/>
  <c r="H80" i="1"/>
  <c r="I80" i="1" s="1" a="1"/>
  <c r="I80" i="1" s="1"/>
  <c r="H79" i="1"/>
  <c r="I79" i="1" s="1" a="1"/>
  <c r="I79" i="1" s="1"/>
  <c r="H78" i="1"/>
  <c r="I78" i="1" s="1" a="1"/>
  <c r="I78" i="1" s="1"/>
  <c r="H77" i="1"/>
  <c r="I77" i="1" s="1" a="1"/>
  <c r="I77" i="1" s="1"/>
  <c r="H76" i="1"/>
  <c r="I76" i="1" s="1" a="1"/>
  <c r="I76" i="1" s="1"/>
  <c r="H75" i="1"/>
  <c r="I75" i="1" s="1" a="1"/>
  <c r="I75" i="1" s="1"/>
  <c r="H74" i="1"/>
  <c r="I74" i="1" s="1" a="1"/>
  <c r="I74" i="1" s="1"/>
  <c r="M74" i="1" s="1" a="1"/>
  <c r="M74" i="1" s="1"/>
  <c r="H73" i="1"/>
  <c r="I73" i="1" s="1" a="1"/>
  <c r="I73" i="1" s="1"/>
  <c r="J73" i="1" s="1"/>
  <c r="H72" i="1"/>
  <c r="I72" i="1" s="1" a="1"/>
  <c r="I72" i="1" s="1"/>
  <c r="H71" i="1"/>
  <c r="I71" i="1" s="1" a="1"/>
  <c r="I71" i="1" s="1"/>
  <c r="M71" i="1" s="1" a="1"/>
  <c r="M71" i="1" s="1"/>
  <c r="H70" i="1"/>
  <c r="I70" i="1" s="1" a="1"/>
  <c r="I70" i="1" s="1"/>
  <c r="M70" i="1" s="1" a="1"/>
  <c r="M70" i="1" s="1"/>
  <c r="H69" i="1"/>
  <c r="I69" i="1" s="1" a="1"/>
  <c r="I69" i="1" s="1"/>
  <c r="M69" i="1" s="1" a="1"/>
  <c r="M69" i="1" s="1"/>
  <c r="H68" i="1"/>
  <c r="I68" i="1" s="1" a="1"/>
  <c r="I68" i="1" s="1"/>
  <c r="M68" i="1" s="1" a="1"/>
  <c r="M68" i="1" s="1"/>
  <c r="H67" i="1"/>
  <c r="I67" i="1" s="1" a="1"/>
  <c r="I67" i="1" s="1"/>
  <c r="M67" i="1" s="1" a="1"/>
  <c r="M67" i="1" s="1"/>
  <c r="H66" i="1"/>
  <c r="I66" i="1" s="1" a="1"/>
  <c r="I66" i="1" s="1"/>
  <c r="M66" i="1" s="1" a="1"/>
  <c r="M66" i="1" s="1"/>
  <c r="H65" i="1"/>
  <c r="I65" i="1" s="1" a="1"/>
  <c r="I65" i="1" s="1"/>
  <c r="M65" i="1" s="1" a="1"/>
  <c r="M65" i="1" s="1"/>
  <c r="H64" i="1"/>
  <c r="I64" i="1" s="1" a="1"/>
  <c r="I64" i="1" s="1"/>
  <c r="M64" i="1" s="1" a="1"/>
  <c r="M64" i="1" s="1"/>
  <c r="H63" i="1"/>
  <c r="I63" i="1" s="1" a="1"/>
  <c r="I63" i="1" s="1"/>
  <c r="J63" i="1" s="1"/>
  <c r="H62" i="1"/>
  <c r="I62" i="1" s="1" a="1"/>
  <c r="I62" i="1" s="1"/>
  <c r="H61" i="1"/>
  <c r="I61" i="1" s="1" a="1"/>
  <c r="I61" i="1" s="1"/>
  <c r="H60" i="1"/>
  <c r="I60" i="1" s="1" a="1"/>
  <c r="I60" i="1" s="1"/>
  <c r="M60" i="1" s="1" a="1"/>
  <c r="M60" i="1" s="1"/>
  <c r="H59" i="1"/>
  <c r="I59" i="1" s="1" a="1"/>
  <c r="I59" i="1" s="1"/>
  <c r="M59" i="1" s="1" a="1"/>
  <c r="M59" i="1" s="1"/>
  <c r="H58" i="1"/>
  <c r="I58" i="1" s="1" a="1"/>
  <c r="I58" i="1" s="1"/>
  <c r="M58" i="1" s="1" a="1"/>
  <c r="M58" i="1" s="1"/>
  <c r="H57" i="1"/>
  <c r="I57" i="1" s="1" a="1"/>
  <c r="I57" i="1" s="1"/>
  <c r="M57" i="1" s="1" a="1"/>
  <c r="M57" i="1" s="1"/>
  <c r="H56" i="1"/>
  <c r="I56" i="1" s="1" a="1"/>
  <c r="I56" i="1" s="1"/>
  <c r="H55" i="1"/>
  <c r="I55" i="1" s="1" a="1"/>
  <c r="I55" i="1" s="1"/>
  <c r="M55" i="1" s="1" a="1"/>
  <c r="M55" i="1" s="1"/>
  <c r="H54" i="1"/>
  <c r="I54" i="1" s="1" a="1"/>
  <c r="I54" i="1" s="1"/>
  <c r="H53" i="1"/>
  <c r="I53" i="1" s="1" a="1"/>
  <c r="I53" i="1" s="1"/>
  <c r="M53" i="1" s="1" a="1"/>
  <c r="M53" i="1" s="1"/>
  <c r="H52" i="1"/>
  <c r="I52" i="1" s="1" a="1"/>
  <c r="I52" i="1" s="1"/>
  <c r="M52" i="1" s="1" a="1"/>
  <c r="M52" i="1" s="1"/>
  <c r="H51" i="1"/>
  <c r="I51" i="1" s="1" a="1"/>
  <c r="I51" i="1" s="1"/>
  <c r="M51" i="1" s="1" a="1"/>
  <c r="M51" i="1" s="1"/>
  <c r="H50" i="1"/>
  <c r="I50" i="1" s="1" a="1"/>
  <c r="I50" i="1" s="1"/>
  <c r="M50" i="1" s="1" a="1"/>
  <c r="M50" i="1" s="1"/>
  <c r="H49" i="1"/>
  <c r="I49" i="1" s="1" a="1"/>
  <c r="I49" i="1" s="1"/>
  <c r="H48" i="1"/>
  <c r="I48" i="1" s="1" a="1"/>
  <c r="I48" i="1" s="1"/>
  <c r="M48" i="1" s="1" a="1"/>
  <c r="M48" i="1" s="1"/>
  <c r="H47" i="1"/>
  <c r="I47" i="1" s="1" a="1"/>
  <c r="I47" i="1" s="1"/>
  <c r="M47" i="1" s="1" a="1"/>
  <c r="M47" i="1" s="1"/>
  <c r="H46" i="1"/>
  <c r="I46" i="1" s="1" a="1"/>
  <c r="I46" i="1" s="1"/>
  <c r="M46" i="1" s="1" a="1"/>
  <c r="M46" i="1" s="1"/>
  <c r="H45" i="1"/>
  <c r="I45" i="1" s="1" a="1"/>
  <c r="I45" i="1" s="1"/>
  <c r="M45" i="1" s="1" a="1"/>
  <c r="M45" i="1" s="1"/>
  <c r="H44" i="1"/>
  <c r="I44" i="1" s="1" a="1"/>
  <c r="I44" i="1" s="1"/>
  <c r="M44" i="1" s="1" a="1"/>
  <c r="M44" i="1" s="1"/>
  <c r="H43" i="1"/>
  <c r="I43" i="1" s="1" a="1"/>
  <c r="I43" i="1" s="1"/>
  <c r="J43" i="1" s="1"/>
  <c r="H42" i="1"/>
  <c r="I42" i="1" s="1" a="1"/>
  <c r="I42" i="1" s="1"/>
  <c r="M42" i="1" s="1" a="1"/>
  <c r="M42" i="1" s="1"/>
  <c r="H41" i="1"/>
  <c r="I41" i="1" s="1" a="1"/>
  <c r="I41" i="1" s="1"/>
  <c r="H40" i="1"/>
  <c r="I40" i="1" s="1" a="1"/>
  <c r="I40" i="1" s="1"/>
  <c r="H39" i="1"/>
  <c r="I39" i="1" s="1" a="1"/>
  <c r="I39" i="1" s="1"/>
  <c r="H38" i="1"/>
  <c r="I38" i="1" s="1" a="1"/>
  <c r="I38" i="1" s="1"/>
  <c r="H37" i="1"/>
  <c r="I37" i="1" s="1" a="1"/>
  <c r="I37" i="1" s="1"/>
  <c r="H36" i="1"/>
  <c r="I36" i="1" s="1" a="1"/>
  <c r="I36" i="1" s="1"/>
  <c r="M36" i="1" s="1" a="1"/>
  <c r="M36" i="1" s="1"/>
  <c r="H35" i="1"/>
  <c r="I35" i="1" s="1" a="1"/>
  <c r="I35" i="1" s="1"/>
  <c r="M35" i="1" s="1" a="1"/>
  <c r="M35" i="1" s="1"/>
  <c r="H34" i="1"/>
  <c r="I34" i="1" s="1" a="1"/>
  <c r="I34" i="1" s="1"/>
  <c r="M34" i="1" s="1" a="1"/>
  <c r="M34" i="1" s="1"/>
  <c r="H33" i="1"/>
  <c r="I33" i="1" s="1" a="1"/>
  <c r="I33" i="1" s="1"/>
  <c r="M33" i="1" s="1" a="1"/>
  <c r="M33" i="1" s="1"/>
  <c r="H32" i="1"/>
  <c r="I32" i="1" s="1" a="1"/>
  <c r="I32" i="1" s="1"/>
  <c r="H31" i="1"/>
  <c r="I31" i="1" s="1" a="1"/>
  <c r="I31" i="1" s="1"/>
  <c r="M31" i="1" s="1" a="1"/>
  <c r="M31" i="1" s="1"/>
  <c r="H30" i="1"/>
  <c r="I30" i="1" s="1" a="1"/>
  <c r="I30" i="1" s="1"/>
  <c r="H29" i="1"/>
  <c r="I29" i="1" s="1" a="1"/>
  <c r="I29" i="1" s="1"/>
  <c r="M29" i="1" s="1" a="1"/>
  <c r="M29" i="1" s="1"/>
  <c r="H28" i="1"/>
  <c r="I28" i="1" s="1" a="1"/>
  <c r="I28" i="1" s="1"/>
  <c r="M28" i="1" s="1" a="1"/>
  <c r="M28" i="1" s="1"/>
  <c r="H27" i="1"/>
  <c r="I27" i="1" s="1" a="1"/>
  <c r="I27" i="1" s="1"/>
  <c r="M27" i="1" s="1" a="1"/>
  <c r="M27" i="1" s="1"/>
  <c r="H26" i="1"/>
  <c r="I26" i="1" s="1" a="1"/>
  <c r="I26" i="1" s="1"/>
  <c r="M26" i="1" s="1" a="1"/>
  <c r="M26" i="1" s="1"/>
  <c r="H25" i="1"/>
  <c r="I25" i="1" s="1" a="1"/>
  <c r="I25" i="1" s="1"/>
  <c r="H24" i="1"/>
  <c r="I24" i="1" s="1" a="1"/>
  <c r="I24" i="1" s="1"/>
  <c r="M24" i="1" s="1" a="1"/>
  <c r="M24" i="1" s="1"/>
  <c r="H23" i="1"/>
  <c r="I23" i="1" s="1" a="1"/>
  <c r="I23" i="1" s="1"/>
  <c r="M23" i="1" s="1" a="1"/>
  <c r="M23" i="1" s="1"/>
  <c r="H22" i="1"/>
  <c r="I22" i="1" s="1" a="1"/>
  <c r="I22" i="1" s="1"/>
  <c r="J22" i="1" s="1"/>
  <c r="H21" i="1"/>
  <c r="I21" i="1" s="1" a="1"/>
  <c r="I21" i="1" s="1"/>
  <c r="H20" i="1"/>
  <c r="I20" i="1" s="1" a="1"/>
  <c r="I20" i="1" s="1"/>
  <c r="H19" i="1"/>
  <c r="I19" i="1" s="1" a="1"/>
  <c r="I19" i="1" s="1"/>
  <c r="H18" i="1"/>
  <c r="I18" i="1" s="1" a="1"/>
  <c r="I18" i="1" s="1"/>
  <c r="H17" i="1"/>
  <c r="I17" i="1" s="1" a="1"/>
  <c r="I17" i="1" s="1"/>
  <c r="H16" i="1"/>
  <c r="I16" i="1" s="1" a="1"/>
  <c r="I16" i="1" s="1"/>
  <c r="H15" i="1"/>
  <c r="I15" i="1" s="1" a="1"/>
  <c r="I15" i="1" s="1"/>
  <c r="H14" i="1"/>
  <c r="H13" i="1"/>
  <c r="I13" i="1" s="1" a="1"/>
  <c r="I13" i="1" s="1"/>
  <c r="H12" i="1"/>
  <c r="I12" i="1" s="1" a="1"/>
  <c r="I12" i="1" s="1"/>
  <c r="M12" i="1" s="1" a="1"/>
  <c r="M12" i="1" s="1"/>
  <c r="H11" i="1"/>
  <c r="I11" i="1" s="1" a="1"/>
  <c r="I11" i="1" s="1"/>
  <c r="M11" i="1" s="1" a="1"/>
  <c r="M11" i="1" s="1"/>
  <c r="H10" i="1"/>
  <c r="I10" i="1" s="1" a="1"/>
  <c r="I10" i="1" s="1"/>
  <c r="J10" i="1" s="1"/>
  <c r="H9" i="1"/>
  <c r="I9" i="1" s="1" a="1"/>
  <c r="I9" i="1" s="1"/>
  <c r="M9" i="1" s="1" a="1"/>
  <c r="M9" i="1" s="1"/>
  <c r="H8" i="1"/>
  <c r="I8" i="1" s="1" a="1"/>
  <c r="I8" i="1" s="1"/>
  <c r="H7" i="1"/>
  <c r="I7" i="1" s="1" a="1"/>
  <c r="I7" i="1" s="1"/>
  <c r="M7" i="1" s="1" a="1"/>
  <c r="M7" i="1" s="1"/>
  <c r="H6" i="1"/>
  <c r="I6" i="1" s="1" a="1"/>
  <c r="I6" i="1" s="1"/>
  <c r="H5" i="1"/>
  <c r="I5" i="1" s="1" a="1"/>
  <c r="I5" i="1" s="1"/>
  <c r="M5" i="1" s="1" a="1"/>
  <c r="M5" i="1" s="1"/>
  <c r="H4" i="1"/>
  <c r="I4" i="1" s="1" a="1"/>
  <c r="I4" i="1" s="1"/>
  <c r="M4" i="1" s="1" a="1"/>
  <c r="M4" i="1" s="1"/>
  <c r="H3" i="1"/>
  <c r="H2" i="1"/>
  <c r="O981" i="1"/>
  <c r="P981" i="1"/>
  <c r="Q981" i="1"/>
  <c r="R981" i="1" a="1"/>
  <c r="R981" i="1" s="1"/>
  <c r="S981" i="1" s="1" a="1"/>
  <c r="S981" i="1" s="1"/>
  <c r="A963" i="1"/>
  <c r="A964" i="1"/>
  <c r="A965" i="1"/>
  <c r="T17" i="1" a="1"/>
  <c r="T17" i="1" s="1"/>
  <c r="T269" i="1" a="1"/>
  <c r="T269" i="1" s="1"/>
  <c r="T268" i="1" a="1"/>
  <c r="T268" i="1" s="1"/>
  <c r="T267" i="1" a="1"/>
  <c r="T267" i="1" s="1"/>
  <c r="T265" i="1" a="1"/>
  <c r="T265" i="1" s="1"/>
  <c r="T264" i="1" a="1"/>
  <c r="T264" i="1" s="1"/>
  <c r="T261" i="1" a="1"/>
  <c r="T261" i="1" s="1"/>
  <c r="T241" i="1" a="1"/>
  <c r="T241" i="1" s="1"/>
  <c r="T240" i="1" a="1"/>
  <c r="T240" i="1" s="1"/>
  <c r="T237" i="1" a="1"/>
  <c r="T237" i="1" s="1"/>
  <c r="T197" i="1" a="1"/>
  <c r="T197" i="1" s="1"/>
  <c r="T196" i="1" a="1"/>
  <c r="T196" i="1" s="1"/>
  <c r="T133" i="1" a="1"/>
  <c r="T133" i="1" s="1"/>
  <c r="T132" i="1" a="1"/>
  <c r="T132" i="1" s="1"/>
  <c r="T131" i="1" a="1"/>
  <c r="T131" i="1" s="1"/>
  <c r="T129" i="1" a="1"/>
  <c r="T129" i="1" s="1"/>
  <c r="T121" i="1" a="1"/>
  <c r="T121" i="1" s="1"/>
  <c r="T101" i="1" a="1"/>
  <c r="T101" i="1" s="1"/>
  <c r="T100" i="1" a="1"/>
  <c r="T100" i="1" s="1"/>
  <c r="T97" i="1" a="1"/>
  <c r="T97" i="1" s="1"/>
  <c r="T89" i="1" a="1"/>
  <c r="T89" i="1" s="1"/>
  <c r="T88" i="1" a="1"/>
  <c r="T88" i="1" s="1"/>
  <c r="T85" i="1" a="1"/>
  <c r="T85" i="1" s="1"/>
  <c r="T84" i="1" a="1"/>
  <c r="T84" i="1" s="1"/>
  <c r="T83" i="1" a="1"/>
  <c r="T83" i="1" s="1"/>
  <c r="T81" i="1" a="1"/>
  <c r="T81" i="1" s="1"/>
  <c r="T80" i="1" a="1"/>
  <c r="T80" i="1" s="1"/>
  <c r="T77" i="1" a="1"/>
  <c r="T77" i="1" s="1"/>
  <c r="T73" i="1" a="1"/>
  <c r="T73" i="1" s="1"/>
  <c r="T72" i="1" a="1"/>
  <c r="T72" i="1" s="1"/>
  <c r="T69" i="1" a="1"/>
  <c r="T69" i="1" s="1"/>
  <c r="T68" i="1" a="1"/>
  <c r="T68" i="1" s="1"/>
  <c r="T67" i="1" a="1"/>
  <c r="T67" i="1" s="1"/>
  <c r="T53" i="1" a="1"/>
  <c r="T53" i="1" s="1"/>
  <c r="T52" i="1" a="1"/>
  <c r="T52" i="1" s="1"/>
  <c r="T51" i="1" a="1"/>
  <c r="T51" i="1" s="1"/>
  <c r="T45" i="1" a="1"/>
  <c r="T45" i="1" s="1"/>
  <c r="T41" i="1" a="1"/>
  <c r="T41" i="1" s="1"/>
  <c r="T40" i="1" a="1"/>
  <c r="T40" i="1" s="1"/>
  <c r="T33" i="1" a="1"/>
  <c r="T33" i="1" s="1"/>
  <c r="T32" i="1" a="1"/>
  <c r="T32" i="1" s="1"/>
  <c r="T25" i="1" a="1"/>
  <c r="T25" i="1" s="1"/>
  <c r="T21" i="1" a="1"/>
  <c r="T21" i="1" s="1"/>
  <c r="T5" i="1" a="1"/>
  <c r="T5" i="1" s="1"/>
  <c r="T4" i="1" a="1"/>
  <c r="T4" i="1" s="1"/>
  <c r="U269" i="1"/>
  <c r="U268" i="1"/>
  <c r="U267" i="1"/>
  <c r="U265" i="1"/>
  <c r="U264" i="1"/>
  <c r="U261" i="1"/>
  <c r="U241" i="1"/>
  <c r="U240" i="1"/>
  <c r="U237" i="1"/>
  <c r="U197" i="1"/>
  <c r="U196" i="1"/>
  <c r="U133" i="1"/>
  <c r="U132" i="1"/>
  <c r="U131" i="1"/>
  <c r="U129" i="1"/>
  <c r="U121" i="1"/>
  <c r="U101" i="1"/>
  <c r="U100" i="1"/>
  <c r="U97" i="1"/>
  <c r="U89" i="1"/>
  <c r="U88" i="1"/>
  <c r="U85" i="1"/>
  <c r="U84" i="1"/>
  <c r="U83" i="1"/>
  <c r="U81" i="1"/>
  <c r="U80" i="1"/>
  <c r="U77" i="1"/>
  <c r="U73" i="1"/>
  <c r="U72" i="1"/>
  <c r="U69" i="1"/>
  <c r="U68" i="1"/>
  <c r="U67" i="1"/>
  <c r="U53" i="1"/>
  <c r="U52" i="1"/>
  <c r="U51" i="1"/>
  <c r="U45" i="1"/>
  <c r="U41" i="1"/>
  <c r="U40" i="1"/>
  <c r="U33" i="1"/>
  <c r="U32" i="1"/>
  <c r="U25" i="1"/>
  <c r="U21" i="1"/>
  <c r="U17" i="1"/>
  <c r="U5" i="1"/>
  <c r="U4" i="1"/>
  <c r="W269" i="1"/>
  <c r="W268" i="1"/>
  <c r="W267" i="1"/>
  <c r="W265" i="1"/>
  <c r="W264" i="1"/>
  <c r="W261" i="1"/>
  <c r="W241" i="1"/>
  <c r="W240" i="1"/>
  <c r="W237" i="1"/>
  <c r="W197" i="1"/>
  <c r="W196" i="1"/>
  <c r="W133" i="1"/>
  <c r="W132" i="1"/>
  <c r="W131" i="1"/>
  <c r="W129" i="1"/>
  <c r="W121" i="1"/>
  <c r="W101" i="1"/>
  <c r="W100" i="1"/>
  <c r="W97" i="1"/>
  <c r="W89" i="1"/>
  <c r="W88" i="1"/>
  <c r="W85" i="1"/>
  <c r="W84" i="1"/>
  <c r="W83" i="1"/>
  <c r="W81" i="1"/>
  <c r="W80" i="1"/>
  <c r="W77" i="1"/>
  <c r="W73" i="1"/>
  <c r="W72" i="1"/>
  <c r="W69" i="1"/>
  <c r="W68" i="1"/>
  <c r="W67" i="1"/>
  <c r="W53" i="1"/>
  <c r="W52" i="1"/>
  <c r="W51" i="1"/>
  <c r="W45" i="1"/>
  <c r="W41" i="1"/>
  <c r="W40" i="1"/>
  <c r="W33" i="1"/>
  <c r="W32" i="1"/>
  <c r="W25" i="1"/>
  <c r="W21" i="1"/>
  <c r="W17" i="1"/>
  <c r="W5" i="1"/>
  <c r="W4" i="1"/>
  <c r="R1029" i="1" a="1"/>
  <c r="R1029" i="1" s="1"/>
  <c r="S1029" i="1" s="1" a="1"/>
  <c r="S1029" i="1" s="1"/>
  <c r="Q1029" i="1"/>
  <c r="P1029" i="1"/>
  <c r="O1029" i="1"/>
  <c r="R1028" i="1" a="1"/>
  <c r="R1028" i="1" s="1"/>
  <c r="S1028" i="1" s="1" a="1"/>
  <c r="S1028" i="1" s="1"/>
  <c r="Q1028" i="1"/>
  <c r="P1028" i="1"/>
  <c r="O1028" i="1"/>
  <c r="R1027" i="1" a="1"/>
  <c r="R1027" i="1" s="1"/>
  <c r="AA1027" i="1" s="1" a="1"/>
  <c r="AA1027" i="1" s="1"/>
  <c r="Q1027" i="1"/>
  <c r="P1027" i="1"/>
  <c r="O1027" i="1"/>
  <c r="R1026" i="1" a="1"/>
  <c r="R1026" i="1" s="1"/>
  <c r="S1026" i="1" s="1" a="1"/>
  <c r="S1026" i="1" s="1"/>
  <c r="Q1026" i="1"/>
  <c r="P1026" i="1"/>
  <c r="O1026" i="1"/>
  <c r="R1025" i="1" a="1"/>
  <c r="R1025" i="1" s="1"/>
  <c r="S1025" i="1" s="1" a="1"/>
  <c r="S1025" i="1" s="1"/>
  <c r="Q1025" i="1"/>
  <c r="P1025" i="1"/>
  <c r="O1025" i="1"/>
  <c r="R1024" i="1" a="1"/>
  <c r="R1024" i="1" s="1"/>
  <c r="W1024" i="1" s="1"/>
  <c r="Q1024" i="1"/>
  <c r="P1024" i="1"/>
  <c r="O1024" i="1"/>
  <c r="R1023" i="1" a="1"/>
  <c r="R1023" i="1" s="1"/>
  <c r="S1023" i="1" s="1" a="1"/>
  <c r="S1023" i="1" s="1"/>
  <c r="Q1023" i="1"/>
  <c r="P1023" i="1"/>
  <c r="O1023" i="1"/>
  <c r="R1022" i="1" a="1"/>
  <c r="R1022" i="1" s="1"/>
  <c r="S1022" i="1" s="1" a="1"/>
  <c r="S1022" i="1" s="1"/>
  <c r="Q1022" i="1"/>
  <c r="P1022" i="1"/>
  <c r="O1022" i="1"/>
  <c r="R1021" i="1" a="1"/>
  <c r="R1021" i="1" s="1"/>
  <c r="S1021" i="1" s="1" a="1"/>
  <c r="S1021" i="1" s="1"/>
  <c r="Q1021" i="1"/>
  <c r="P1021" i="1"/>
  <c r="O1021" i="1"/>
  <c r="R1020" i="1" a="1"/>
  <c r="R1020" i="1" s="1"/>
  <c r="S1020" i="1" s="1" a="1"/>
  <c r="S1020" i="1" s="1"/>
  <c r="Q1020" i="1"/>
  <c r="P1020" i="1"/>
  <c r="O1020" i="1"/>
  <c r="R1019" i="1" a="1"/>
  <c r="R1019" i="1" s="1"/>
  <c r="S1019" i="1" s="1" a="1"/>
  <c r="S1019" i="1" s="1"/>
  <c r="Q1019" i="1"/>
  <c r="P1019" i="1"/>
  <c r="O1019" i="1"/>
  <c r="R1018" i="1" a="1"/>
  <c r="R1018" i="1" s="1"/>
  <c r="S1018" i="1" s="1" a="1"/>
  <c r="S1018" i="1" s="1"/>
  <c r="Q1018" i="1"/>
  <c r="P1018" i="1"/>
  <c r="O1018" i="1"/>
  <c r="R1017" i="1" a="1"/>
  <c r="R1017" i="1" s="1"/>
  <c r="S1017" i="1" s="1" a="1"/>
  <c r="S1017" i="1" s="1"/>
  <c r="Q1017" i="1"/>
  <c r="P1017" i="1"/>
  <c r="O1017" i="1"/>
  <c r="R1016" i="1" a="1"/>
  <c r="R1016" i="1" s="1"/>
  <c r="S1016" i="1" s="1" a="1"/>
  <c r="S1016" i="1" s="1"/>
  <c r="Q1016" i="1"/>
  <c r="P1016" i="1"/>
  <c r="O1016" i="1"/>
  <c r="R1015" i="1" a="1"/>
  <c r="R1015" i="1" s="1"/>
  <c r="S1015" i="1" s="1" a="1"/>
  <c r="S1015" i="1" s="1"/>
  <c r="Q1015" i="1"/>
  <c r="P1015" i="1"/>
  <c r="O1015" i="1"/>
  <c r="R1014" i="1" a="1"/>
  <c r="R1014" i="1" s="1"/>
  <c r="S1014" i="1" s="1" a="1"/>
  <c r="S1014" i="1" s="1"/>
  <c r="Q1014" i="1"/>
  <c r="P1014" i="1"/>
  <c r="O1014" i="1"/>
  <c r="R1013" i="1" a="1"/>
  <c r="R1013" i="1" s="1"/>
  <c r="S1013" i="1" s="1" a="1"/>
  <c r="S1013" i="1" s="1"/>
  <c r="Q1013" i="1"/>
  <c r="P1013" i="1"/>
  <c r="O1013" i="1"/>
  <c r="R1012" i="1" a="1"/>
  <c r="R1012" i="1" s="1"/>
  <c r="S1012" i="1" s="1" a="1"/>
  <c r="S1012" i="1" s="1"/>
  <c r="Q1012" i="1"/>
  <c r="P1012" i="1"/>
  <c r="O1012" i="1"/>
  <c r="R1011" i="1" a="1"/>
  <c r="R1011" i="1" s="1"/>
  <c r="S1011" i="1" s="1" a="1"/>
  <c r="S1011" i="1" s="1"/>
  <c r="Q1011" i="1"/>
  <c r="P1011" i="1"/>
  <c r="O1011" i="1"/>
  <c r="R1010" i="1" a="1"/>
  <c r="R1010" i="1" s="1"/>
  <c r="S1010" i="1" s="1" a="1"/>
  <c r="S1010" i="1" s="1"/>
  <c r="Q1010" i="1"/>
  <c r="P1010" i="1"/>
  <c r="O1010" i="1"/>
  <c r="R1009" i="1" a="1"/>
  <c r="R1009" i="1" s="1"/>
  <c r="Q1009" i="1"/>
  <c r="P1009" i="1"/>
  <c r="O1009" i="1"/>
  <c r="R1008" i="1" a="1"/>
  <c r="R1008" i="1" s="1"/>
  <c r="S1008" i="1" s="1" a="1"/>
  <c r="S1008" i="1" s="1"/>
  <c r="Q1008" i="1"/>
  <c r="P1008" i="1"/>
  <c r="O1008" i="1"/>
  <c r="R1007" i="1" a="1"/>
  <c r="R1007" i="1" s="1"/>
  <c r="Q1007" i="1"/>
  <c r="P1007" i="1"/>
  <c r="O1007" i="1"/>
  <c r="R1006" i="1" a="1"/>
  <c r="R1006" i="1" s="1"/>
  <c r="S1006" i="1" s="1" a="1"/>
  <c r="S1006" i="1" s="1"/>
  <c r="Q1006" i="1"/>
  <c r="P1006" i="1"/>
  <c r="O1006" i="1"/>
  <c r="R1005" i="1" a="1"/>
  <c r="R1005" i="1" s="1"/>
  <c r="S1005" i="1" s="1" a="1"/>
  <c r="S1005" i="1" s="1"/>
  <c r="Q1005" i="1"/>
  <c r="P1005" i="1"/>
  <c r="O1005" i="1"/>
  <c r="R1004" i="1" a="1"/>
  <c r="R1004" i="1" s="1"/>
  <c r="S1004" i="1" s="1" a="1"/>
  <c r="S1004" i="1" s="1"/>
  <c r="Q1004" i="1"/>
  <c r="P1004" i="1"/>
  <c r="O1004" i="1"/>
  <c r="R1003" i="1" a="1"/>
  <c r="R1003" i="1" s="1"/>
  <c r="X1003" i="1" s="1" a="1"/>
  <c r="X1003" i="1" s="1"/>
  <c r="Y1003" i="1" s="1" a="1"/>
  <c r="Y1003" i="1" s="1"/>
  <c r="Q1003" i="1"/>
  <c r="P1003" i="1"/>
  <c r="O1003" i="1"/>
  <c r="R1002" i="1" a="1"/>
  <c r="R1002" i="1" s="1"/>
  <c r="X1002" i="1" s="1" a="1"/>
  <c r="X1002" i="1" s="1"/>
  <c r="Y1002" i="1" s="1" a="1"/>
  <c r="Y1002" i="1" s="1"/>
  <c r="Q1002" i="1"/>
  <c r="P1002" i="1"/>
  <c r="O1002" i="1"/>
  <c r="R1001" i="1" a="1"/>
  <c r="R1001" i="1" s="1"/>
  <c r="S1001" i="1" s="1" a="1"/>
  <c r="S1001" i="1" s="1"/>
  <c r="Q1001" i="1"/>
  <c r="P1001" i="1"/>
  <c r="O1001" i="1"/>
  <c r="R1000" i="1" a="1"/>
  <c r="R1000" i="1" s="1"/>
  <c r="S1000" i="1" s="1" a="1"/>
  <c r="S1000" i="1" s="1"/>
  <c r="Q1000" i="1"/>
  <c r="P1000" i="1"/>
  <c r="O1000" i="1"/>
  <c r="R999" i="1" a="1"/>
  <c r="R999" i="1" s="1"/>
  <c r="S999" i="1" s="1" a="1"/>
  <c r="S999" i="1" s="1"/>
  <c r="Q999" i="1"/>
  <c r="P999" i="1"/>
  <c r="O999" i="1"/>
  <c r="R998" i="1" a="1"/>
  <c r="R998" i="1" s="1"/>
  <c r="S998" i="1" s="1" a="1"/>
  <c r="S998" i="1" s="1"/>
  <c r="Q998" i="1"/>
  <c r="P998" i="1"/>
  <c r="O998" i="1"/>
  <c r="R997" i="1" a="1"/>
  <c r="R997" i="1" s="1"/>
  <c r="S997" i="1" s="1" a="1"/>
  <c r="S997" i="1" s="1"/>
  <c r="Q997" i="1"/>
  <c r="P997" i="1"/>
  <c r="O997" i="1"/>
  <c r="R996" i="1" a="1"/>
  <c r="R996" i="1" s="1"/>
  <c r="S996" i="1" s="1" a="1"/>
  <c r="S996" i="1" s="1"/>
  <c r="Q996" i="1"/>
  <c r="P996" i="1"/>
  <c r="O996" i="1"/>
  <c r="R995" i="1" a="1"/>
  <c r="R995" i="1" s="1"/>
  <c r="S995" i="1" s="1" a="1"/>
  <c r="S995" i="1" s="1"/>
  <c r="Q995" i="1"/>
  <c r="P995" i="1"/>
  <c r="O995" i="1"/>
  <c r="R994" i="1" a="1"/>
  <c r="R994" i="1" s="1"/>
  <c r="S994" i="1" s="1" a="1"/>
  <c r="S994" i="1" s="1"/>
  <c r="Q994" i="1"/>
  <c r="P994" i="1"/>
  <c r="O994" i="1"/>
  <c r="R993" i="1" a="1"/>
  <c r="R993" i="1" s="1"/>
  <c r="S993" i="1" s="1" a="1"/>
  <c r="S993" i="1" s="1"/>
  <c r="Q993" i="1"/>
  <c r="P993" i="1"/>
  <c r="O993" i="1"/>
  <c r="R992" i="1" a="1"/>
  <c r="R992" i="1" s="1"/>
  <c r="S992" i="1" s="1" a="1"/>
  <c r="S992" i="1" s="1"/>
  <c r="Q992" i="1"/>
  <c r="P992" i="1"/>
  <c r="O992" i="1"/>
  <c r="R991" i="1" a="1"/>
  <c r="R991" i="1" s="1"/>
  <c r="S991" i="1" s="1" a="1"/>
  <c r="S991" i="1" s="1"/>
  <c r="Q991" i="1"/>
  <c r="P991" i="1"/>
  <c r="O991" i="1"/>
  <c r="R990" i="1" a="1"/>
  <c r="R990" i="1" s="1"/>
  <c r="S990" i="1" s="1" a="1"/>
  <c r="S990" i="1" s="1"/>
  <c r="Q990" i="1"/>
  <c r="P990" i="1"/>
  <c r="O990" i="1"/>
  <c r="R989" i="1" a="1"/>
  <c r="R989" i="1" s="1"/>
  <c r="S989" i="1" s="1" a="1"/>
  <c r="S989" i="1" s="1"/>
  <c r="Q989" i="1"/>
  <c r="P989" i="1"/>
  <c r="O989" i="1"/>
  <c r="R988" i="1" a="1"/>
  <c r="R988" i="1" s="1"/>
  <c r="S988" i="1" s="1" a="1"/>
  <c r="S988" i="1" s="1"/>
  <c r="Q988" i="1"/>
  <c r="P988" i="1"/>
  <c r="O988" i="1"/>
  <c r="R987" i="1" a="1"/>
  <c r="R987" i="1" s="1"/>
  <c r="S987" i="1" s="1" a="1"/>
  <c r="S987" i="1" s="1"/>
  <c r="Q987" i="1"/>
  <c r="P987" i="1"/>
  <c r="O987" i="1"/>
  <c r="R986" i="1" a="1"/>
  <c r="R986" i="1" s="1"/>
  <c r="S986" i="1" s="1" a="1"/>
  <c r="S986" i="1" s="1"/>
  <c r="Q986" i="1"/>
  <c r="P986" i="1"/>
  <c r="O986" i="1"/>
  <c r="R985" i="1" a="1"/>
  <c r="R985" i="1" s="1"/>
  <c r="S985" i="1" s="1" a="1"/>
  <c r="S985" i="1" s="1"/>
  <c r="Q985" i="1"/>
  <c r="P985" i="1"/>
  <c r="O985" i="1"/>
  <c r="R984" i="1" a="1"/>
  <c r="R984" i="1" s="1"/>
  <c r="Q984" i="1"/>
  <c r="P984" i="1"/>
  <c r="O984" i="1"/>
  <c r="R983" i="1" a="1"/>
  <c r="R983" i="1" s="1"/>
  <c r="S983" i="1" s="1" a="1"/>
  <c r="S983" i="1" s="1"/>
  <c r="Q983" i="1"/>
  <c r="P983" i="1"/>
  <c r="O983" i="1"/>
  <c r="R982" i="1" a="1"/>
  <c r="R982" i="1" s="1"/>
  <c r="S982" i="1" s="1" a="1"/>
  <c r="S982" i="1" s="1"/>
  <c r="Q982" i="1"/>
  <c r="P982" i="1"/>
  <c r="O982" i="1"/>
  <c r="R980" i="1" a="1"/>
  <c r="R980" i="1" s="1"/>
  <c r="S980" i="1" s="1" a="1"/>
  <c r="S980" i="1" s="1"/>
  <c r="Q980" i="1"/>
  <c r="P980" i="1"/>
  <c r="O980" i="1"/>
  <c r="R979" i="1" a="1"/>
  <c r="R979" i="1" s="1"/>
  <c r="S979" i="1" s="1" a="1"/>
  <c r="S979" i="1" s="1"/>
  <c r="Q979" i="1"/>
  <c r="P979" i="1"/>
  <c r="O979" i="1"/>
  <c r="R978" i="1" a="1"/>
  <c r="R978" i="1" s="1"/>
  <c r="X978" i="1" s="1" a="1"/>
  <c r="X978" i="1" s="1"/>
  <c r="Y978" i="1" s="1" a="1"/>
  <c r="Y978" i="1" s="1"/>
  <c r="Q978" i="1"/>
  <c r="P978" i="1"/>
  <c r="O978" i="1"/>
  <c r="R977" i="1" a="1"/>
  <c r="R977" i="1" s="1"/>
  <c r="X977" i="1" s="1" a="1"/>
  <c r="X977" i="1" s="1"/>
  <c r="Y977" i="1" s="1" a="1"/>
  <c r="Y977" i="1" s="1"/>
  <c r="Q977" i="1"/>
  <c r="P977" i="1"/>
  <c r="O977" i="1"/>
  <c r="R976" i="1" a="1"/>
  <c r="R976" i="1" s="1"/>
  <c r="S976" i="1" s="1" a="1"/>
  <c r="S976" i="1" s="1"/>
  <c r="Q976" i="1"/>
  <c r="P976" i="1"/>
  <c r="O976" i="1"/>
  <c r="R975" i="1" a="1"/>
  <c r="R975" i="1" s="1"/>
  <c r="S975" i="1" s="1" a="1"/>
  <c r="S975" i="1" s="1"/>
  <c r="Q975" i="1"/>
  <c r="P975" i="1"/>
  <c r="O975" i="1"/>
  <c r="R974" i="1" a="1"/>
  <c r="R974" i="1" s="1"/>
  <c r="S974" i="1" s="1" a="1"/>
  <c r="S974" i="1" s="1"/>
  <c r="Q974" i="1"/>
  <c r="P974" i="1"/>
  <c r="O974" i="1"/>
  <c r="R973" i="1" a="1"/>
  <c r="R973" i="1" s="1"/>
  <c r="S973" i="1" s="1" a="1"/>
  <c r="S973" i="1" s="1"/>
  <c r="Q973" i="1"/>
  <c r="P973" i="1"/>
  <c r="O973" i="1"/>
  <c r="R972" i="1" a="1"/>
  <c r="R972" i="1" s="1"/>
  <c r="S972" i="1" s="1" a="1"/>
  <c r="S972" i="1" s="1"/>
  <c r="Q972" i="1"/>
  <c r="P972" i="1"/>
  <c r="O972" i="1"/>
  <c r="R971" i="1" a="1"/>
  <c r="R971" i="1" s="1"/>
  <c r="S971" i="1" s="1" a="1"/>
  <c r="S971" i="1" s="1"/>
  <c r="Q971" i="1"/>
  <c r="P971" i="1"/>
  <c r="O971" i="1"/>
  <c r="R970" i="1" a="1"/>
  <c r="R970" i="1" s="1"/>
  <c r="S970" i="1" s="1" a="1"/>
  <c r="S970" i="1" s="1"/>
  <c r="Q970" i="1"/>
  <c r="P970" i="1"/>
  <c r="O970" i="1"/>
  <c r="R969" i="1" a="1"/>
  <c r="R969" i="1" s="1"/>
  <c r="S969" i="1" s="1" a="1"/>
  <c r="S969" i="1" s="1"/>
  <c r="Q969" i="1"/>
  <c r="P969" i="1"/>
  <c r="O969" i="1"/>
  <c r="R968" i="1" a="1"/>
  <c r="R968" i="1" s="1"/>
  <c r="S968" i="1" s="1" a="1"/>
  <c r="S968" i="1" s="1"/>
  <c r="Q968" i="1"/>
  <c r="P968" i="1"/>
  <c r="O968" i="1"/>
  <c r="R967" i="1" a="1"/>
  <c r="R967" i="1" s="1"/>
  <c r="S967" i="1" s="1" a="1"/>
  <c r="S967" i="1" s="1"/>
  <c r="Q967" i="1"/>
  <c r="P967" i="1"/>
  <c r="O967" i="1"/>
  <c r="R966" i="1" a="1"/>
  <c r="R966" i="1" s="1"/>
  <c r="S966" i="1" s="1" a="1"/>
  <c r="S966" i="1" s="1"/>
  <c r="Q966" i="1"/>
  <c r="P966" i="1"/>
  <c r="O966" i="1"/>
  <c r="R962" i="1" a="1"/>
  <c r="R962" i="1" s="1"/>
  <c r="Q962" i="1"/>
  <c r="P962" i="1"/>
  <c r="O962" i="1"/>
  <c r="R961" i="1" a="1"/>
  <c r="R961" i="1" s="1"/>
  <c r="S961" i="1" s="1" a="1"/>
  <c r="S961" i="1" s="1"/>
  <c r="Q961" i="1"/>
  <c r="P961" i="1"/>
  <c r="O961" i="1"/>
  <c r="R960" i="1" a="1"/>
  <c r="R960" i="1" s="1"/>
  <c r="S960" i="1" s="1" a="1"/>
  <c r="S960" i="1" s="1"/>
  <c r="Q960" i="1"/>
  <c r="P960" i="1"/>
  <c r="O960" i="1"/>
  <c r="R959" i="1" a="1"/>
  <c r="R959" i="1" s="1"/>
  <c r="S959" i="1" s="1" a="1"/>
  <c r="S959" i="1" s="1"/>
  <c r="Q959" i="1"/>
  <c r="P959" i="1"/>
  <c r="O959" i="1"/>
  <c r="R958" i="1" a="1"/>
  <c r="R958" i="1" s="1"/>
  <c r="S958" i="1" s="1" a="1"/>
  <c r="S958" i="1" s="1"/>
  <c r="Q958" i="1"/>
  <c r="P958" i="1"/>
  <c r="O958" i="1"/>
  <c r="R957" i="1" a="1"/>
  <c r="R957" i="1" s="1"/>
  <c r="S957" i="1" s="1" a="1"/>
  <c r="S957" i="1" s="1"/>
  <c r="Q957" i="1"/>
  <c r="P957" i="1"/>
  <c r="O957" i="1"/>
  <c r="R956" i="1" a="1"/>
  <c r="R956" i="1" s="1"/>
  <c r="S956" i="1" s="1" a="1"/>
  <c r="S956" i="1" s="1"/>
  <c r="Q956" i="1"/>
  <c r="P956" i="1"/>
  <c r="O956" i="1"/>
  <c r="R955" i="1" a="1"/>
  <c r="R955" i="1" s="1"/>
  <c r="X955" i="1" s="1" a="1"/>
  <c r="X955" i="1" s="1"/>
  <c r="Y955" i="1" s="1" a="1"/>
  <c r="Y955" i="1" s="1"/>
  <c r="Q955" i="1"/>
  <c r="P955" i="1"/>
  <c r="O955" i="1"/>
  <c r="R954" i="1" a="1"/>
  <c r="R954" i="1" s="1"/>
  <c r="X954" i="1" s="1" a="1"/>
  <c r="X954" i="1" s="1"/>
  <c r="Y954" i="1" s="1" a="1"/>
  <c r="Y954" i="1" s="1"/>
  <c r="Q954" i="1"/>
  <c r="P954" i="1"/>
  <c r="O954" i="1"/>
  <c r="R951" i="1" a="1"/>
  <c r="R951" i="1" s="1"/>
  <c r="S951" i="1" s="1" a="1"/>
  <c r="S951" i="1" s="1"/>
  <c r="Q951" i="1"/>
  <c r="P951" i="1"/>
  <c r="O951" i="1"/>
  <c r="R950" i="1" a="1"/>
  <c r="R950" i="1" s="1"/>
  <c r="S950" i="1" s="1" a="1"/>
  <c r="S950" i="1" s="1"/>
  <c r="Q950" i="1"/>
  <c r="P950" i="1"/>
  <c r="O950" i="1"/>
  <c r="R949" i="1" a="1"/>
  <c r="R949" i="1" s="1"/>
  <c r="S949" i="1" s="1" a="1"/>
  <c r="S949" i="1" s="1"/>
  <c r="Q949" i="1"/>
  <c r="P949" i="1"/>
  <c r="O949" i="1"/>
  <c r="R948" i="1" a="1"/>
  <c r="R948" i="1" s="1"/>
  <c r="S948" i="1" s="1" a="1"/>
  <c r="S948" i="1" s="1"/>
  <c r="Q948" i="1"/>
  <c r="P948" i="1"/>
  <c r="O948" i="1"/>
  <c r="R947" i="1" a="1"/>
  <c r="R947" i="1" s="1"/>
  <c r="S947" i="1" s="1" a="1"/>
  <c r="S947" i="1" s="1"/>
  <c r="Q947" i="1"/>
  <c r="P947" i="1"/>
  <c r="O947" i="1"/>
  <c r="R946" i="1" a="1"/>
  <c r="R946" i="1" s="1"/>
  <c r="S946" i="1" s="1" a="1"/>
  <c r="S946" i="1" s="1"/>
  <c r="Q946" i="1"/>
  <c r="P946" i="1"/>
  <c r="O946" i="1"/>
  <c r="R945" i="1" a="1"/>
  <c r="R945" i="1" s="1"/>
  <c r="S945" i="1" s="1" a="1"/>
  <c r="S945" i="1" s="1"/>
  <c r="Q945" i="1"/>
  <c r="P945" i="1"/>
  <c r="O945" i="1"/>
  <c r="R944" i="1" a="1"/>
  <c r="R944" i="1" s="1"/>
  <c r="S944" i="1" s="1" a="1"/>
  <c r="S944" i="1" s="1"/>
  <c r="Q944" i="1"/>
  <c r="P944" i="1"/>
  <c r="O944" i="1"/>
  <c r="R943" i="1" a="1"/>
  <c r="R943" i="1" s="1"/>
  <c r="S943" i="1" s="1" a="1"/>
  <c r="S943" i="1" s="1"/>
  <c r="Q943" i="1"/>
  <c r="P943" i="1"/>
  <c r="O943" i="1"/>
  <c r="R942" i="1" a="1"/>
  <c r="R942" i="1" s="1"/>
  <c r="S942" i="1" s="1" a="1"/>
  <c r="S942" i="1" s="1"/>
  <c r="Q942" i="1"/>
  <c r="P942" i="1"/>
  <c r="O942" i="1"/>
  <c r="R941" i="1" a="1"/>
  <c r="R941" i="1" s="1"/>
  <c r="S941" i="1" s="1" a="1"/>
  <c r="S941" i="1" s="1"/>
  <c r="Q941" i="1"/>
  <c r="P941" i="1"/>
  <c r="O941" i="1"/>
  <c r="R940" i="1" a="1"/>
  <c r="R940" i="1" s="1"/>
  <c r="S940" i="1" s="1" a="1"/>
  <c r="S940" i="1" s="1"/>
  <c r="Q940" i="1"/>
  <c r="P940" i="1"/>
  <c r="O940" i="1"/>
  <c r="R939" i="1" a="1"/>
  <c r="R939" i="1" s="1"/>
  <c r="S939" i="1" s="1" a="1"/>
  <c r="S939" i="1" s="1"/>
  <c r="Q939" i="1"/>
  <c r="P939" i="1"/>
  <c r="O939" i="1"/>
  <c r="R938" i="1" a="1"/>
  <c r="R938" i="1" s="1"/>
  <c r="Q938" i="1"/>
  <c r="P938" i="1"/>
  <c r="O938" i="1"/>
  <c r="R935" i="1" a="1"/>
  <c r="R935" i="1" s="1"/>
  <c r="S935" i="1" s="1" a="1"/>
  <c r="S935" i="1" s="1"/>
  <c r="Q935" i="1"/>
  <c r="P935" i="1"/>
  <c r="O935" i="1"/>
  <c r="R934" i="1" a="1"/>
  <c r="R934" i="1" s="1"/>
  <c r="S934" i="1" s="1" a="1"/>
  <c r="S934" i="1" s="1"/>
  <c r="Q934" i="1"/>
  <c r="P934" i="1"/>
  <c r="O934" i="1"/>
  <c r="R932" i="1" a="1"/>
  <c r="R932" i="1" s="1"/>
  <c r="S932" i="1" s="1" a="1"/>
  <c r="S932" i="1" s="1"/>
  <c r="Q932" i="1"/>
  <c r="P932" i="1"/>
  <c r="O932" i="1"/>
  <c r="R931" i="1" a="1"/>
  <c r="R931" i="1" s="1"/>
  <c r="X931" i="1" s="1" a="1"/>
  <c r="X931" i="1" s="1"/>
  <c r="Y931" i="1" s="1" a="1"/>
  <c r="Y931" i="1" s="1"/>
  <c r="Q931" i="1"/>
  <c r="P931" i="1"/>
  <c r="O931" i="1"/>
  <c r="R930" i="1" a="1"/>
  <c r="R930" i="1" s="1"/>
  <c r="S930" i="1" s="1" a="1"/>
  <c r="S930" i="1" s="1"/>
  <c r="Q930" i="1"/>
  <c r="P930" i="1"/>
  <c r="O930" i="1"/>
  <c r="R929" i="1" a="1"/>
  <c r="R929" i="1" s="1"/>
  <c r="S929" i="1" s="1" a="1"/>
  <c r="S929" i="1" s="1"/>
  <c r="Q929" i="1"/>
  <c r="P929" i="1"/>
  <c r="O929" i="1"/>
  <c r="R928" i="1" a="1"/>
  <c r="R928" i="1" s="1"/>
  <c r="S928" i="1" s="1" a="1"/>
  <c r="S928" i="1" s="1"/>
  <c r="Q928" i="1"/>
  <c r="P928" i="1"/>
  <c r="O928" i="1"/>
  <c r="R927" i="1" a="1"/>
  <c r="R927" i="1" s="1"/>
  <c r="S927" i="1" s="1" a="1"/>
  <c r="S927" i="1" s="1"/>
  <c r="Q927" i="1"/>
  <c r="P927" i="1"/>
  <c r="O927" i="1"/>
  <c r="R926" i="1" a="1"/>
  <c r="R926" i="1" s="1"/>
  <c r="S926" i="1" s="1" a="1"/>
  <c r="S926" i="1" s="1"/>
  <c r="Q926" i="1"/>
  <c r="P926" i="1"/>
  <c r="O926" i="1"/>
  <c r="R925" i="1" a="1"/>
  <c r="R925" i="1" s="1"/>
  <c r="S925" i="1" s="1" a="1"/>
  <c r="S925" i="1" s="1"/>
  <c r="Q925" i="1"/>
  <c r="P925" i="1"/>
  <c r="O925" i="1"/>
  <c r="R924" i="1" a="1"/>
  <c r="R924" i="1" s="1"/>
  <c r="S924" i="1" s="1" a="1"/>
  <c r="S924" i="1" s="1"/>
  <c r="Q924" i="1"/>
  <c r="P924" i="1"/>
  <c r="O924" i="1"/>
  <c r="R923" i="1" a="1"/>
  <c r="R923" i="1" s="1"/>
  <c r="S923" i="1" s="1" a="1"/>
  <c r="S923" i="1" s="1"/>
  <c r="Q923" i="1"/>
  <c r="P923" i="1"/>
  <c r="O923" i="1"/>
  <c r="R922" i="1" a="1"/>
  <c r="R922" i="1" s="1"/>
  <c r="S922" i="1" s="1" a="1"/>
  <c r="S922" i="1" s="1"/>
  <c r="Q922" i="1"/>
  <c r="P922" i="1"/>
  <c r="O922" i="1"/>
  <c r="R921" i="1" a="1"/>
  <c r="R921" i="1" s="1"/>
  <c r="S921" i="1" s="1" a="1"/>
  <c r="S921" i="1" s="1"/>
  <c r="Q921" i="1"/>
  <c r="P921" i="1"/>
  <c r="O921" i="1"/>
  <c r="R920" i="1" a="1"/>
  <c r="R920" i="1" s="1"/>
  <c r="S920" i="1" s="1" a="1"/>
  <c r="S920" i="1" s="1"/>
  <c r="Q920" i="1"/>
  <c r="P920" i="1"/>
  <c r="O920" i="1"/>
  <c r="R919" i="1" a="1"/>
  <c r="R919" i="1" s="1"/>
  <c r="S919" i="1" s="1" a="1"/>
  <c r="S919" i="1" s="1"/>
  <c r="Q919" i="1"/>
  <c r="P919" i="1"/>
  <c r="O919" i="1"/>
  <c r="R918" i="1" a="1"/>
  <c r="R918" i="1" s="1"/>
  <c r="S918" i="1" s="1" a="1"/>
  <c r="S918" i="1" s="1"/>
  <c r="Q918" i="1"/>
  <c r="P918" i="1"/>
  <c r="O918" i="1"/>
  <c r="R917" i="1" a="1"/>
  <c r="R917" i="1" s="1"/>
  <c r="S917" i="1" s="1" a="1"/>
  <c r="S917" i="1" s="1"/>
  <c r="Q917" i="1"/>
  <c r="P917" i="1"/>
  <c r="O917" i="1"/>
  <c r="R916" i="1" a="1"/>
  <c r="R916" i="1" s="1"/>
  <c r="S916" i="1" s="1" a="1"/>
  <c r="S916" i="1" s="1"/>
  <c r="Q916" i="1"/>
  <c r="P916" i="1"/>
  <c r="O916" i="1"/>
  <c r="R915" i="1" a="1"/>
  <c r="R915" i="1" s="1"/>
  <c r="Q915" i="1"/>
  <c r="P915" i="1"/>
  <c r="O915" i="1"/>
  <c r="R914" i="1" a="1"/>
  <c r="R914" i="1" s="1"/>
  <c r="S914" i="1" s="1" a="1"/>
  <c r="S914" i="1" s="1"/>
  <c r="Q914" i="1"/>
  <c r="P914" i="1"/>
  <c r="O914" i="1"/>
  <c r="R913" i="1" a="1"/>
  <c r="R913" i="1" s="1"/>
  <c r="S913" i="1" s="1" a="1"/>
  <c r="S913" i="1" s="1"/>
  <c r="Q913" i="1"/>
  <c r="P913" i="1"/>
  <c r="O913" i="1"/>
  <c r="R912" i="1" a="1"/>
  <c r="R912" i="1" s="1"/>
  <c r="S912" i="1" s="1" a="1"/>
  <c r="S912" i="1" s="1"/>
  <c r="Q912" i="1"/>
  <c r="P912" i="1"/>
  <c r="O912" i="1"/>
  <c r="R911" i="1" a="1"/>
  <c r="R911" i="1" s="1"/>
  <c r="S911" i="1" s="1" a="1"/>
  <c r="S911" i="1" s="1"/>
  <c r="Q911" i="1"/>
  <c r="P911" i="1"/>
  <c r="O911" i="1"/>
  <c r="R910" i="1" a="1"/>
  <c r="R910" i="1" s="1"/>
  <c r="S910" i="1" s="1" a="1"/>
  <c r="S910" i="1" s="1"/>
  <c r="Q910" i="1"/>
  <c r="P910" i="1"/>
  <c r="O910" i="1"/>
  <c r="R909" i="1" a="1"/>
  <c r="R909" i="1" s="1"/>
  <c r="S909" i="1" s="1" a="1"/>
  <c r="S909" i="1" s="1"/>
  <c r="Q909" i="1"/>
  <c r="P909" i="1"/>
  <c r="O909" i="1"/>
  <c r="R908" i="1" a="1"/>
  <c r="R908" i="1" s="1"/>
  <c r="S908" i="1" s="1" a="1"/>
  <c r="S908" i="1" s="1"/>
  <c r="Q908" i="1"/>
  <c r="P908" i="1"/>
  <c r="O908" i="1"/>
  <c r="R907" i="1" a="1"/>
  <c r="R907" i="1" s="1"/>
  <c r="S907" i="1" s="1" a="1"/>
  <c r="S907" i="1" s="1"/>
  <c r="Q907" i="1"/>
  <c r="P907" i="1"/>
  <c r="O907" i="1"/>
  <c r="R906" i="1" a="1"/>
  <c r="R906" i="1" s="1"/>
  <c r="S906" i="1" s="1" a="1"/>
  <c r="S906" i="1" s="1"/>
  <c r="Q906" i="1"/>
  <c r="P906" i="1"/>
  <c r="O906" i="1"/>
  <c r="R905" i="1" a="1"/>
  <c r="R905" i="1" s="1"/>
  <c r="S905" i="1" s="1" a="1"/>
  <c r="S905" i="1" s="1"/>
  <c r="Q905" i="1"/>
  <c r="P905" i="1"/>
  <c r="O905" i="1"/>
  <c r="R904" i="1" a="1"/>
  <c r="R904" i="1" s="1"/>
  <c r="S904" i="1" s="1" a="1"/>
  <c r="S904" i="1" s="1"/>
  <c r="Q904" i="1"/>
  <c r="P904" i="1"/>
  <c r="O904" i="1"/>
  <c r="R903" i="1" a="1"/>
  <c r="R903" i="1" s="1"/>
  <c r="S903" i="1" s="1" a="1"/>
  <c r="S903" i="1" s="1"/>
  <c r="Q903" i="1"/>
  <c r="P903" i="1"/>
  <c r="O903" i="1"/>
  <c r="R902" i="1" a="1"/>
  <c r="R902" i="1" s="1"/>
  <c r="S902" i="1" s="1" a="1"/>
  <c r="S902" i="1" s="1"/>
  <c r="Q902" i="1"/>
  <c r="P902" i="1"/>
  <c r="O902" i="1"/>
  <c r="R901" i="1" a="1"/>
  <c r="R901" i="1" s="1"/>
  <c r="S901" i="1" s="1" a="1"/>
  <c r="S901" i="1" s="1"/>
  <c r="Q901" i="1"/>
  <c r="P901" i="1"/>
  <c r="O901" i="1"/>
  <c r="R900" i="1" a="1"/>
  <c r="R900" i="1" s="1"/>
  <c r="S900" i="1" s="1" a="1"/>
  <c r="S900" i="1" s="1"/>
  <c r="Q900" i="1"/>
  <c r="P900" i="1"/>
  <c r="O900" i="1"/>
  <c r="R899" i="1" a="1"/>
  <c r="R899" i="1" s="1"/>
  <c r="S899" i="1" s="1" a="1"/>
  <c r="S899" i="1" s="1"/>
  <c r="Q899" i="1"/>
  <c r="P899" i="1"/>
  <c r="O899" i="1"/>
  <c r="R898" i="1" a="1"/>
  <c r="R898" i="1" s="1"/>
  <c r="S898" i="1" s="1" a="1"/>
  <c r="S898" i="1" s="1"/>
  <c r="Q898" i="1"/>
  <c r="P898" i="1"/>
  <c r="O898" i="1"/>
  <c r="R897" i="1" a="1"/>
  <c r="R897" i="1" s="1"/>
  <c r="S897" i="1" s="1" a="1"/>
  <c r="S897" i="1" s="1"/>
  <c r="Q897" i="1"/>
  <c r="P897" i="1"/>
  <c r="O897" i="1"/>
  <c r="R896" i="1" a="1"/>
  <c r="R896" i="1" s="1"/>
  <c r="S896" i="1" s="1" a="1"/>
  <c r="S896" i="1" s="1"/>
  <c r="Q896" i="1"/>
  <c r="P896" i="1"/>
  <c r="O896" i="1"/>
  <c r="R895" i="1" a="1"/>
  <c r="R895" i="1" s="1"/>
  <c r="S895" i="1" s="1" a="1"/>
  <c r="S895" i="1" s="1"/>
  <c r="Q895" i="1"/>
  <c r="P895" i="1"/>
  <c r="O895" i="1"/>
  <c r="R894" i="1" a="1"/>
  <c r="R894" i="1" s="1"/>
  <c r="Q894" i="1"/>
  <c r="P894" i="1"/>
  <c r="O894" i="1"/>
  <c r="R893" i="1" a="1"/>
  <c r="R893" i="1" s="1"/>
  <c r="S893" i="1" s="1" a="1"/>
  <c r="S893" i="1" s="1"/>
  <c r="Q893" i="1"/>
  <c r="P893" i="1"/>
  <c r="O893" i="1"/>
  <c r="R892" i="1" a="1"/>
  <c r="R892" i="1" s="1"/>
  <c r="Q892" i="1"/>
  <c r="P892" i="1"/>
  <c r="O892" i="1"/>
  <c r="R891" i="1" a="1"/>
  <c r="R891" i="1" s="1"/>
  <c r="S891" i="1" s="1" a="1"/>
  <c r="S891" i="1" s="1"/>
  <c r="Q891" i="1"/>
  <c r="P891" i="1"/>
  <c r="O891" i="1"/>
  <c r="R890" i="1" a="1"/>
  <c r="R890" i="1" s="1"/>
  <c r="S890" i="1" s="1" a="1"/>
  <c r="S890" i="1" s="1"/>
  <c r="Q890" i="1"/>
  <c r="P890" i="1"/>
  <c r="O890" i="1"/>
  <c r="R889" i="1" a="1"/>
  <c r="R889" i="1" s="1"/>
  <c r="S889" i="1" s="1" a="1"/>
  <c r="S889" i="1" s="1"/>
  <c r="Q889" i="1"/>
  <c r="P889" i="1"/>
  <c r="O889" i="1"/>
  <c r="R888" i="1" a="1"/>
  <c r="R888" i="1" s="1"/>
  <c r="S888" i="1" s="1" a="1"/>
  <c r="S888" i="1" s="1"/>
  <c r="Q888" i="1"/>
  <c r="P888" i="1"/>
  <c r="O888" i="1"/>
  <c r="R887" i="1" a="1"/>
  <c r="R887" i="1" s="1"/>
  <c r="S887" i="1" s="1" a="1"/>
  <c r="S887" i="1" s="1"/>
  <c r="Q887" i="1"/>
  <c r="P887" i="1"/>
  <c r="O887" i="1"/>
  <c r="R886" i="1" a="1"/>
  <c r="R886" i="1" s="1"/>
  <c r="S886" i="1" s="1" a="1"/>
  <c r="S886" i="1" s="1"/>
  <c r="Q886" i="1"/>
  <c r="P886" i="1"/>
  <c r="O886" i="1"/>
  <c r="R885" i="1" a="1"/>
  <c r="R885" i="1" s="1"/>
  <c r="S885" i="1" s="1" a="1"/>
  <c r="S885" i="1" s="1"/>
  <c r="Q885" i="1"/>
  <c r="P885" i="1"/>
  <c r="O885" i="1"/>
  <c r="R884" i="1" a="1"/>
  <c r="R884" i="1" s="1"/>
  <c r="S884" i="1" s="1" a="1"/>
  <c r="S884" i="1" s="1"/>
  <c r="Q884" i="1"/>
  <c r="P884" i="1"/>
  <c r="O884" i="1"/>
  <c r="R883" i="1" a="1"/>
  <c r="R883" i="1" s="1"/>
  <c r="S883" i="1" s="1" a="1"/>
  <c r="S883" i="1" s="1"/>
  <c r="Q883" i="1"/>
  <c r="P883" i="1"/>
  <c r="O883" i="1"/>
  <c r="R882" i="1" a="1"/>
  <c r="R882" i="1" s="1"/>
  <c r="S882" i="1" s="1" a="1"/>
  <c r="S882" i="1" s="1"/>
  <c r="Q882" i="1"/>
  <c r="P882" i="1"/>
  <c r="O882" i="1"/>
  <c r="R881" i="1" a="1"/>
  <c r="R881" i="1" s="1"/>
  <c r="S881" i="1" s="1" a="1"/>
  <c r="S881" i="1" s="1"/>
  <c r="Q881" i="1"/>
  <c r="P881" i="1"/>
  <c r="O881" i="1"/>
  <c r="R880" i="1" a="1"/>
  <c r="R880" i="1" s="1"/>
  <c r="Z880" i="1" s="1" a="1"/>
  <c r="Z880" i="1" s="1"/>
  <c r="Q880" i="1"/>
  <c r="P880" i="1"/>
  <c r="O880" i="1"/>
  <c r="R879" i="1" a="1"/>
  <c r="R879" i="1" s="1"/>
  <c r="S879" i="1" s="1" a="1"/>
  <c r="S879" i="1" s="1"/>
  <c r="Q879" i="1"/>
  <c r="P879" i="1"/>
  <c r="O879" i="1"/>
  <c r="R878" i="1" a="1"/>
  <c r="R878" i="1" s="1"/>
  <c r="S878" i="1" s="1" a="1"/>
  <c r="S878" i="1" s="1"/>
  <c r="Q878" i="1"/>
  <c r="P878" i="1"/>
  <c r="O878" i="1"/>
  <c r="R877" i="1" a="1"/>
  <c r="R877" i="1" s="1"/>
  <c r="S877" i="1" s="1" a="1"/>
  <c r="S877" i="1" s="1"/>
  <c r="Q877" i="1"/>
  <c r="P877" i="1"/>
  <c r="O877" i="1"/>
  <c r="R876" i="1" a="1"/>
  <c r="R876" i="1" s="1"/>
  <c r="S876" i="1" s="1" a="1"/>
  <c r="S876" i="1" s="1"/>
  <c r="Q876" i="1"/>
  <c r="P876" i="1"/>
  <c r="O876" i="1"/>
  <c r="R875" i="1" a="1"/>
  <c r="R875" i="1" s="1"/>
  <c r="S875" i="1" s="1" a="1"/>
  <c r="S875" i="1" s="1"/>
  <c r="Q875" i="1"/>
  <c r="P875" i="1"/>
  <c r="O875" i="1"/>
  <c r="R874" i="1" a="1"/>
  <c r="R874" i="1" s="1"/>
  <c r="S874" i="1" s="1" a="1"/>
  <c r="S874" i="1" s="1"/>
  <c r="Q874" i="1"/>
  <c r="P874" i="1"/>
  <c r="O874" i="1"/>
  <c r="R873" i="1" a="1"/>
  <c r="R873" i="1" s="1"/>
  <c r="S873" i="1" s="1" a="1"/>
  <c r="S873" i="1" s="1"/>
  <c r="Q873" i="1"/>
  <c r="P873" i="1"/>
  <c r="O873" i="1"/>
  <c r="R872" i="1" a="1"/>
  <c r="R872" i="1" s="1"/>
  <c r="S872" i="1" s="1" a="1"/>
  <c r="S872" i="1" s="1"/>
  <c r="Q872" i="1"/>
  <c r="P872" i="1"/>
  <c r="O872" i="1"/>
  <c r="R871" i="1" a="1"/>
  <c r="R871" i="1" s="1"/>
  <c r="S871" i="1" s="1" a="1"/>
  <c r="S871" i="1" s="1"/>
  <c r="Q871" i="1"/>
  <c r="P871" i="1"/>
  <c r="O871" i="1"/>
  <c r="R870" i="1" a="1"/>
  <c r="R870" i="1" s="1"/>
  <c r="Q870" i="1"/>
  <c r="P870" i="1"/>
  <c r="O870" i="1"/>
  <c r="R869" i="1" a="1"/>
  <c r="R869" i="1" s="1"/>
  <c r="S869" i="1" s="1" a="1"/>
  <c r="S869" i="1" s="1"/>
  <c r="Q869" i="1"/>
  <c r="P869" i="1"/>
  <c r="O869" i="1"/>
  <c r="R868" i="1" a="1"/>
  <c r="R868" i="1" s="1"/>
  <c r="Q868" i="1"/>
  <c r="P868" i="1"/>
  <c r="O868" i="1"/>
  <c r="R867" i="1" a="1"/>
  <c r="R867" i="1" s="1"/>
  <c r="S867" i="1" s="1" a="1"/>
  <c r="S867" i="1" s="1"/>
  <c r="Q867" i="1"/>
  <c r="P867" i="1"/>
  <c r="O867" i="1"/>
  <c r="R866" i="1" a="1"/>
  <c r="R866" i="1" s="1"/>
  <c r="S866" i="1" s="1" a="1"/>
  <c r="S866" i="1" s="1"/>
  <c r="Q866" i="1"/>
  <c r="P866" i="1"/>
  <c r="O866" i="1"/>
  <c r="R865" i="1" a="1"/>
  <c r="R865" i="1" s="1"/>
  <c r="S865" i="1" s="1" a="1"/>
  <c r="S865" i="1" s="1"/>
  <c r="Q865" i="1"/>
  <c r="P865" i="1"/>
  <c r="O865" i="1"/>
  <c r="R864" i="1" a="1"/>
  <c r="R864" i="1" s="1"/>
  <c r="S864" i="1" s="1" a="1"/>
  <c r="S864" i="1" s="1"/>
  <c r="Q864" i="1"/>
  <c r="P864" i="1"/>
  <c r="O864" i="1"/>
  <c r="R863" i="1" a="1"/>
  <c r="R863" i="1" s="1"/>
  <c r="S863" i="1" s="1" a="1"/>
  <c r="S863" i="1" s="1"/>
  <c r="Q863" i="1"/>
  <c r="P863" i="1"/>
  <c r="O863" i="1"/>
  <c r="R862" i="1" a="1"/>
  <c r="R862" i="1" s="1"/>
  <c r="S862" i="1" s="1" a="1"/>
  <c r="S862" i="1" s="1"/>
  <c r="Q862" i="1"/>
  <c r="P862" i="1"/>
  <c r="O862" i="1"/>
  <c r="R861" i="1" a="1"/>
  <c r="R861" i="1" s="1"/>
  <c r="S861" i="1" s="1" a="1"/>
  <c r="S861" i="1" s="1"/>
  <c r="Q861" i="1"/>
  <c r="P861" i="1"/>
  <c r="O861" i="1"/>
  <c r="R860" i="1" a="1"/>
  <c r="R860" i="1" s="1"/>
  <c r="S860" i="1" s="1" a="1"/>
  <c r="S860" i="1" s="1"/>
  <c r="Q860" i="1"/>
  <c r="P860" i="1"/>
  <c r="O860" i="1"/>
  <c r="R859" i="1" a="1"/>
  <c r="R859" i="1" s="1"/>
  <c r="S859" i="1" s="1" a="1"/>
  <c r="S859" i="1" s="1"/>
  <c r="Q859" i="1"/>
  <c r="P859" i="1"/>
  <c r="O859" i="1"/>
  <c r="R858" i="1" a="1"/>
  <c r="R858" i="1" s="1"/>
  <c r="S858" i="1" s="1" a="1"/>
  <c r="S858" i="1" s="1"/>
  <c r="Q858" i="1"/>
  <c r="P858" i="1"/>
  <c r="O858" i="1"/>
  <c r="R857" i="1" a="1"/>
  <c r="R857" i="1" s="1"/>
  <c r="X857" i="1" s="1" a="1"/>
  <c r="X857" i="1" s="1"/>
  <c r="Y857" i="1" s="1" a="1"/>
  <c r="Y857" i="1" s="1"/>
  <c r="Q857" i="1"/>
  <c r="P857" i="1"/>
  <c r="O857" i="1"/>
  <c r="R856" i="1" a="1"/>
  <c r="R856" i="1" s="1"/>
  <c r="S856" i="1" s="1" a="1"/>
  <c r="S856" i="1" s="1"/>
  <c r="Q856" i="1"/>
  <c r="P856" i="1"/>
  <c r="O856" i="1"/>
  <c r="R855" i="1" a="1"/>
  <c r="R855" i="1" s="1"/>
  <c r="S855" i="1" s="1" a="1"/>
  <c r="S855" i="1" s="1"/>
  <c r="Q855" i="1"/>
  <c r="P855" i="1"/>
  <c r="O855" i="1"/>
  <c r="R854" i="1" a="1"/>
  <c r="R854" i="1" s="1"/>
  <c r="S854" i="1" s="1" a="1"/>
  <c r="S854" i="1" s="1"/>
  <c r="Q854" i="1"/>
  <c r="P854" i="1"/>
  <c r="O854" i="1"/>
  <c r="R853" i="1" a="1"/>
  <c r="R853" i="1" s="1"/>
  <c r="S853" i="1" s="1" a="1"/>
  <c r="S853" i="1" s="1"/>
  <c r="Q853" i="1"/>
  <c r="P853" i="1"/>
  <c r="O853" i="1"/>
  <c r="R852" i="1" a="1"/>
  <c r="R852" i="1" s="1"/>
  <c r="S852" i="1" s="1" a="1"/>
  <c r="S852" i="1" s="1"/>
  <c r="Q852" i="1"/>
  <c r="P852" i="1"/>
  <c r="O852" i="1"/>
  <c r="R851" i="1" a="1"/>
  <c r="R851" i="1" s="1"/>
  <c r="S851" i="1" s="1" a="1"/>
  <c r="S851" i="1" s="1"/>
  <c r="Q851" i="1"/>
  <c r="P851" i="1"/>
  <c r="O851" i="1"/>
  <c r="R850" i="1" a="1"/>
  <c r="R850" i="1" s="1"/>
  <c r="S850" i="1" s="1" a="1"/>
  <c r="S850" i="1" s="1"/>
  <c r="Q850" i="1"/>
  <c r="P850" i="1"/>
  <c r="O850" i="1"/>
  <c r="R849" i="1" a="1"/>
  <c r="R849" i="1" s="1"/>
  <c r="S849" i="1" s="1" a="1"/>
  <c r="S849" i="1" s="1"/>
  <c r="Q849" i="1"/>
  <c r="P849" i="1"/>
  <c r="O849" i="1"/>
  <c r="R848" i="1" a="1"/>
  <c r="R848" i="1" s="1"/>
  <c r="S848" i="1" s="1" a="1"/>
  <c r="S848" i="1" s="1"/>
  <c r="Q848" i="1"/>
  <c r="P848" i="1"/>
  <c r="O848" i="1"/>
  <c r="R847" i="1" a="1"/>
  <c r="R847" i="1" s="1"/>
  <c r="S847" i="1" s="1" a="1"/>
  <c r="S847" i="1" s="1"/>
  <c r="Q847" i="1"/>
  <c r="P847" i="1"/>
  <c r="O847" i="1"/>
  <c r="R846" i="1" a="1"/>
  <c r="R846" i="1" s="1"/>
  <c r="S846" i="1" s="1" a="1"/>
  <c r="S846" i="1" s="1"/>
  <c r="Q846" i="1"/>
  <c r="P846" i="1"/>
  <c r="O846" i="1"/>
  <c r="R845" i="1" a="1"/>
  <c r="R845" i="1" s="1"/>
  <c r="Q845" i="1"/>
  <c r="P845" i="1"/>
  <c r="O845" i="1"/>
  <c r="R844" i="1" a="1"/>
  <c r="R844" i="1" s="1"/>
  <c r="S844" i="1" s="1" a="1"/>
  <c r="S844" i="1" s="1"/>
  <c r="Q844" i="1"/>
  <c r="P844" i="1"/>
  <c r="O844" i="1"/>
  <c r="R843" i="1" a="1"/>
  <c r="R843" i="1" s="1"/>
  <c r="V843" i="1" s="1" a="1"/>
  <c r="V843" i="1" s="1"/>
  <c r="Q843" i="1"/>
  <c r="P843" i="1"/>
  <c r="O843" i="1"/>
  <c r="R842" i="1" a="1"/>
  <c r="R842" i="1" s="1"/>
  <c r="S842" i="1" s="1" a="1"/>
  <c r="S842" i="1" s="1"/>
  <c r="Q842" i="1"/>
  <c r="P842" i="1"/>
  <c r="O842" i="1"/>
  <c r="R841" i="1" a="1"/>
  <c r="R841" i="1" s="1"/>
  <c r="S841" i="1" s="1" a="1"/>
  <c r="S841" i="1" s="1"/>
  <c r="Q841" i="1"/>
  <c r="P841" i="1"/>
  <c r="O841" i="1"/>
  <c r="R840" i="1" a="1"/>
  <c r="R840" i="1" s="1"/>
  <c r="S840" i="1" s="1" a="1"/>
  <c r="S840" i="1" s="1"/>
  <c r="Q840" i="1"/>
  <c r="P840" i="1"/>
  <c r="O840" i="1"/>
  <c r="R839" i="1" a="1"/>
  <c r="R839" i="1" s="1"/>
  <c r="S839" i="1" s="1" a="1"/>
  <c r="S839" i="1" s="1"/>
  <c r="Q839" i="1"/>
  <c r="P839" i="1"/>
  <c r="O839" i="1"/>
  <c r="R838" i="1" a="1"/>
  <c r="R838" i="1" s="1"/>
  <c r="S838" i="1" s="1" a="1"/>
  <c r="S838" i="1" s="1"/>
  <c r="Q838" i="1"/>
  <c r="P838" i="1"/>
  <c r="O838" i="1"/>
  <c r="R837" i="1" a="1"/>
  <c r="R837" i="1" s="1"/>
  <c r="S837" i="1" s="1" a="1"/>
  <c r="S837" i="1" s="1"/>
  <c r="Q837" i="1"/>
  <c r="P837" i="1"/>
  <c r="O837" i="1"/>
  <c r="R836" i="1" a="1"/>
  <c r="R836" i="1" s="1"/>
  <c r="S836" i="1" s="1" a="1"/>
  <c r="S836" i="1" s="1"/>
  <c r="Q836" i="1"/>
  <c r="P836" i="1"/>
  <c r="O836" i="1"/>
  <c r="R835" i="1" a="1"/>
  <c r="R835" i="1" s="1"/>
  <c r="S835" i="1" s="1" a="1"/>
  <c r="S835" i="1" s="1"/>
  <c r="Q835" i="1"/>
  <c r="P835" i="1"/>
  <c r="O835" i="1"/>
  <c r="R834" i="1" a="1"/>
  <c r="R834" i="1" s="1"/>
  <c r="S834" i="1" s="1" a="1"/>
  <c r="S834" i="1" s="1"/>
  <c r="Q834" i="1"/>
  <c r="P834" i="1"/>
  <c r="O834" i="1"/>
  <c r="R833" i="1" a="1"/>
  <c r="R833" i="1" s="1"/>
  <c r="S833" i="1" s="1" a="1"/>
  <c r="S833" i="1" s="1"/>
  <c r="Q833" i="1"/>
  <c r="P833" i="1"/>
  <c r="O833" i="1"/>
  <c r="R832" i="1" a="1"/>
  <c r="R832" i="1" s="1"/>
  <c r="X832" i="1" s="1" a="1"/>
  <c r="X832" i="1" s="1"/>
  <c r="Y832" i="1" s="1" a="1"/>
  <c r="Y832" i="1" s="1"/>
  <c r="Q832" i="1"/>
  <c r="P832" i="1"/>
  <c r="O832" i="1"/>
  <c r="R831" i="1" a="1"/>
  <c r="R831" i="1" s="1"/>
  <c r="S831" i="1" s="1" a="1"/>
  <c r="S831" i="1" s="1"/>
  <c r="Q831" i="1"/>
  <c r="P831" i="1"/>
  <c r="O831" i="1"/>
  <c r="R830" i="1" a="1"/>
  <c r="R830" i="1" s="1"/>
  <c r="S830" i="1" s="1" a="1"/>
  <c r="S830" i="1" s="1"/>
  <c r="Q830" i="1"/>
  <c r="P830" i="1"/>
  <c r="O830" i="1"/>
  <c r="R829" i="1" a="1"/>
  <c r="R829" i="1" s="1"/>
  <c r="S829" i="1" s="1" a="1"/>
  <c r="S829" i="1" s="1"/>
  <c r="Q829" i="1"/>
  <c r="P829" i="1"/>
  <c r="O829" i="1"/>
  <c r="R828" i="1" a="1"/>
  <c r="R828" i="1" s="1"/>
  <c r="S828" i="1" s="1" a="1"/>
  <c r="S828" i="1" s="1"/>
  <c r="Q828" i="1"/>
  <c r="P828" i="1"/>
  <c r="O828" i="1"/>
  <c r="R827" i="1" a="1"/>
  <c r="R827" i="1" s="1"/>
  <c r="S827" i="1" s="1" a="1"/>
  <c r="S827" i="1" s="1"/>
  <c r="Q827" i="1"/>
  <c r="P827" i="1"/>
  <c r="O827" i="1"/>
  <c r="R826" i="1" a="1"/>
  <c r="R826" i="1" s="1"/>
  <c r="S826" i="1" s="1" a="1"/>
  <c r="S826" i="1" s="1"/>
  <c r="Q826" i="1"/>
  <c r="P826" i="1"/>
  <c r="O826" i="1"/>
  <c r="R825" i="1" a="1"/>
  <c r="R825" i="1" s="1"/>
  <c r="S825" i="1" s="1" a="1"/>
  <c r="S825" i="1" s="1"/>
  <c r="Q825" i="1"/>
  <c r="P825" i="1"/>
  <c r="O825" i="1"/>
  <c r="R824" i="1" a="1"/>
  <c r="R824" i="1" s="1"/>
  <c r="S824" i="1" s="1" a="1"/>
  <c r="S824" i="1" s="1"/>
  <c r="Q824" i="1"/>
  <c r="P824" i="1"/>
  <c r="O824" i="1"/>
  <c r="R823" i="1" a="1"/>
  <c r="R823" i="1" s="1"/>
  <c r="S823" i="1" s="1" a="1"/>
  <c r="S823" i="1" s="1"/>
  <c r="Q823" i="1"/>
  <c r="P823" i="1"/>
  <c r="O823" i="1"/>
  <c r="R822" i="1" a="1"/>
  <c r="R822" i="1" s="1"/>
  <c r="Q822" i="1"/>
  <c r="P822" i="1"/>
  <c r="O822" i="1"/>
  <c r="R821" i="1" a="1"/>
  <c r="R821" i="1" s="1"/>
  <c r="S821" i="1" s="1" a="1"/>
  <c r="S821" i="1" s="1"/>
  <c r="Q821" i="1"/>
  <c r="P821" i="1"/>
  <c r="O821" i="1"/>
  <c r="R820" i="1" a="1"/>
  <c r="R820" i="1" s="1"/>
  <c r="S820" i="1" s="1" a="1"/>
  <c r="S820" i="1" s="1"/>
  <c r="Q820" i="1"/>
  <c r="P820" i="1"/>
  <c r="O820" i="1"/>
  <c r="R819" i="1" a="1"/>
  <c r="R819" i="1" s="1"/>
  <c r="S819" i="1" s="1" a="1"/>
  <c r="S819" i="1" s="1"/>
  <c r="Q819" i="1"/>
  <c r="P819" i="1"/>
  <c r="O819" i="1"/>
  <c r="R818" i="1" a="1"/>
  <c r="R818" i="1" s="1"/>
  <c r="S818" i="1" s="1" a="1"/>
  <c r="S818" i="1" s="1"/>
  <c r="Q818" i="1"/>
  <c r="P818" i="1"/>
  <c r="O818" i="1"/>
  <c r="R817" i="1" a="1"/>
  <c r="R817" i="1" s="1"/>
  <c r="S817" i="1" s="1" a="1"/>
  <c r="S817" i="1" s="1"/>
  <c r="Q817" i="1"/>
  <c r="P817" i="1"/>
  <c r="O817" i="1"/>
  <c r="R816" i="1" a="1"/>
  <c r="R816" i="1" s="1"/>
  <c r="S816" i="1" s="1" a="1"/>
  <c r="S816" i="1" s="1"/>
  <c r="Q816" i="1"/>
  <c r="P816" i="1"/>
  <c r="O816" i="1"/>
  <c r="R815" i="1" a="1"/>
  <c r="R815" i="1" s="1"/>
  <c r="S815" i="1" s="1" a="1"/>
  <c r="S815" i="1" s="1"/>
  <c r="Q815" i="1"/>
  <c r="P815" i="1"/>
  <c r="O815" i="1"/>
  <c r="R814" i="1" a="1"/>
  <c r="R814" i="1" s="1"/>
  <c r="S814" i="1" s="1" a="1"/>
  <c r="S814" i="1" s="1"/>
  <c r="Q814" i="1"/>
  <c r="P814" i="1"/>
  <c r="O814" i="1"/>
  <c r="R813" i="1" a="1"/>
  <c r="R813" i="1" s="1"/>
  <c r="S813" i="1" s="1" a="1"/>
  <c r="S813" i="1" s="1"/>
  <c r="Q813" i="1"/>
  <c r="P813" i="1"/>
  <c r="O813" i="1"/>
  <c r="R812" i="1" a="1"/>
  <c r="R812" i="1" s="1"/>
  <c r="S812" i="1" s="1" a="1"/>
  <c r="S812" i="1" s="1"/>
  <c r="Q812" i="1"/>
  <c r="P812" i="1"/>
  <c r="O812" i="1"/>
  <c r="R811" i="1" a="1"/>
  <c r="R811" i="1" s="1"/>
  <c r="S811" i="1" s="1" a="1"/>
  <c r="S811" i="1" s="1"/>
  <c r="Q811" i="1"/>
  <c r="P811" i="1"/>
  <c r="O811" i="1"/>
  <c r="R810" i="1" a="1"/>
  <c r="R810" i="1" s="1"/>
  <c r="S810" i="1" s="1" a="1"/>
  <c r="S810" i="1" s="1"/>
  <c r="Q810" i="1"/>
  <c r="P810" i="1"/>
  <c r="O810" i="1"/>
  <c r="R809" i="1" a="1"/>
  <c r="R809" i="1" s="1"/>
  <c r="S809" i="1" s="1" a="1"/>
  <c r="S809" i="1" s="1"/>
  <c r="Q809" i="1"/>
  <c r="P809" i="1"/>
  <c r="O809" i="1"/>
  <c r="R808" i="1" a="1"/>
  <c r="R808" i="1" s="1"/>
  <c r="X808" i="1" s="1" a="1"/>
  <c r="X808" i="1" s="1"/>
  <c r="Y808" i="1" s="1" a="1"/>
  <c r="Y808" i="1" s="1"/>
  <c r="Q808" i="1"/>
  <c r="P808" i="1"/>
  <c r="O808" i="1"/>
  <c r="R807" i="1" a="1"/>
  <c r="R807" i="1" s="1"/>
  <c r="S807" i="1" s="1" a="1"/>
  <c r="S807" i="1" s="1"/>
  <c r="Q807" i="1"/>
  <c r="P807" i="1"/>
  <c r="O807" i="1"/>
  <c r="R806" i="1" a="1"/>
  <c r="R806" i="1" s="1"/>
  <c r="S806" i="1" s="1" a="1"/>
  <c r="S806" i="1" s="1"/>
  <c r="Q806" i="1"/>
  <c r="P806" i="1"/>
  <c r="O806" i="1"/>
  <c r="R805" i="1" a="1"/>
  <c r="R805" i="1" s="1"/>
  <c r="S805" i="1" s="1" a="1"/>
  <c r="S805" i="1" s="1"/>
  <c r="Q805" i="1"/>
  <c r="P805" i="1"/>
  <c r="O805" i="1"/>
  <c r="R804" i="1" a="1"/>
  <c r="R804" i="1" s="1"/>
  <c r="S804" i="1" s="1" a="1"/>
  <c r="S804" i="1" s="1"/>
  <c r="Q804" i="1"/>
  <c r="P804" i="1"/>
  <c r="O804" i="1"/>
  <c r="R803" i="1" a="1"/>
  <c r="R803" i="1" s="1"/>
  <c r="S803" i="1" s="1" a="1"/>
  <c r="S803" i="1" s="1"/>
  <c r="Q803" i="1"/>
  <c r="P803" i="1"/>
  <c r="O803" i="1"/>
  <c r="R802" i="1" a="1"/>
  <c r="R802" i="1" s="1"/>
  <c r="S802" i="1" s="1" a="1"/>
  <c r="S802" i="1" s="1"/>
  <c r="Q802" i="1"/>
  <c r="P802" i="1"/>
  <c r="O802" i="1"/>
  <c r="R801" i="1" a="1"/>
  <c r="R801" i="1" s="1"/>
  <c r="S801" i="1" s="1" a="1"/>
  <c r="S801" i="1" s="1"/>
  <c r="Q801" i="1"/>
  <c r="P801" i="1"/>
  <c r="O801" i="1"/>
  <c r="R800" i="1" a="1"/>
  <c r="R800" i="1" s="1"/>
  <c r="Q800" i="1"/>
  <c r="P800" i="1"/>
  <c r="O800" i="1"/>
  <c r="R799" i="1" a="1"/>
  <c r="R799" i="1" s="1"/>
  <c r="S799" i="1" s="1" a="1"/>
  <c r="S799" i="1" s="1"/>
  <c r="Q799" i="1"/>
  <c r="P799" i="1"/>
  <c r="O799" i="1"/>
  <c r="R798" i="1" a="1"/>
  <c r="R798" i="1" s="1"/>
  <c r="S798" i="1" s="1" a="1"/>
  <c r="S798" i="1" s="1"/>
  <c r="Q798" i="1"/>
  <c r="P798" i="1"/>
  <c r="O798" i="1"/>
  <c r="R797" i="1" a="1"/>
  <c r="R797" i="1" s="1"/>
  <c r="S797" i="1" s="1" a="1"/>
  <c r="S797" i="1" s="1"/>
  <c r="Q797" i="1"/>
  <c r="P797" i="1"/>
  <c r="O797" i="1"/>
  <c r="R796" i="1" a="1"/>
  <c r="R796" i="1" s="1"/>
  <c r="S796" i="1" s="1" a="1"/>
  <c r="S796" i="1" s="1"/>
  <c r="Q796" i="1"/>
  <c r="P796" i="1"/>
  <c r="O796" i="1"/>
  <c r="R795" i="1" a="1"/>
  <c r="R795" i="1" s="1"/>
  <c r="S795" i="1" s="1" a="1"/>
  <c r="S795" i="1" s="1"/>
  <c r="Q795" i="1"/>
  <c r="P795" i="1"/>
  <c r="O795" i="1"/>
  <c r="R794" i="1" a="1"/>
  <c r="R794" i="1" s="1"/>
  <c r="S794" i="1" s="1" a="1"/>
  <c r="S794" i="1" s="1"/>
  <c r="Q794" i="1"/>
  <c r="P794" i="1"/>
  <c r="O794" i="1"/>
  <c r="R793" i="1" a="1"/>
  <c r="R793" i="1" s="1"/>
  <c r="S793" i="1" s="1" a="1"/>
  <c r="S793" i="1" s="1"/>
  <c r="Q793" i="1"/>
  <c r="P793" i="1"/>
  <c r="O793" i="1"/>
  <c r="R792" i="1" a="1"/>
  <c r="R792" i="1" s="1"/>
  <c r="S792" i="1" s="1" a="1"/>
  <c r="S792" i="1" s="1"/>
  <c r="Q792" i="1"/>
  <c r="P792" i="1"/>
  <c r="O792" i="1"/>
  <c r="R791" i="1" a="1"/>
  <c r="R791" i="1" s="1"/>
  <c r="S791" i="1" s="1" a="1"/>
  <c r="S791" i="1" s="1"/>
  <c r="Q791" i="1"/>
  <c r="P791" i="1"/>
  <c r="O791" i="1"/>
  <c r="R790" i="1" a="1"/>
  <c r="R790" i="1" s="1"/>
  <c r="S790" i="1" s="1" a="1"/>
  <c r="S790" i="1" s="1"/>
  <c r="Q790" i="1"/>
  <c r="P790" i="1"/>
  <c r="O790" i="1"/>
  <c r="R789" i="1" a="1"/>
  <c r="R789" i="1" s="1"/>
  <c r="S789" i="1" s="1" a="1"/>
  <c r="S789" i="1" s="1"/>
  <c r="Q789" i="1"/>
  <c r="P789" i="1"/>
  <c r="O789" i="1"/>
  <c r="R788" i="1" a="1"/>
  <c r="R788" i="1" s="1"/>
  <c r="S788" i="1" s="1" a="1"/>
  <c r="S788" i="1" s="1"/>
  <c r="Q788" i="1"/>
  <c r="P788" i="1"/>
  <c r="O788" i="1"/>
  <c r="R787" i="1" a="1"/>
  <c r="R787" i="1" s="1"/>
  <c r="X787" i="1" s="1" a="1"/>
  <c r="X787" i="1" s="1"/>
  <c r="Y787" i="1" s="1" a="1"/>
  <c r="Y787" i="1" s="1"/>
  <c r="Q787" i="1"/>
  <c r="P787" i="1"/>
  <c r="O787" i="1"/>
  <c r="R786" i="1" a="1"/>
  <c r="R786" i="1" s="1"/>
  <c r="S786" i="1" s="1" a="1"/>
  <c r="S786" i="1" s="1"/>
  <c r="Q786" i="1"/>
  <c r="P786" i="1"/>
  <c r="O786" i="1"/>
  <c r="R785" i="1" a="1"/>
  <c r="R785" i="1" s="1"/>
  <c r="S785" i="1" s="1" a="1"/>
  <c r="S785" i="1" s="1"/>
  <c r="Q785" i="1"/>
  <c r="P785" i="1"/>
  <c r="O785" i="1"/>
  <c r="R784" i="1" a="1"/>
  <c r="R784" i="1" s="1"/>
  <c r="X784" i="1" s="1" a="1"/>
  <c r="X784" i="1" s="1"/>
  <c r="Y784" i="1" s="1" a="1"/>
  <c r="Y784" i="1" s="1"/>
  <c r="Q784" i="1"/>
  <c r="P784" i="1"/>
  <c r="O784" i="1"/>
  <c r="R783" i="1" a="1"/>
  <c r="R783" i="1" s="1"/>
  <c r="S783" i="1" s="1" a="1"/>
  <c r="S783" i="1" s="1"/>
  <c r="Q783" i="1"/>
  <c r="P783" i="1"/>
  <c r="O783" i="1"/>
  <c r="R782" i="1" a="1"/>
  <c r="R782" i="1" s="1"/>
  <c r="S782" i="1" s="1" a="1"/>
  <c r="S782" i="1" s="1"/>
  <c r="Q782" i="1"/>
  <c r="P782" i="1"/>
  <c r="O782" i="1"/>
  <c r="R781" i="1" a="1"/>
  <c r="R781" i="1" s="1"/>
  <c r="S781" i="1" s="1" a="1"/>
  <c r="S781" i="1" s="1"/>
  <c r="Q781" i="1"/>
  <c r="P781" i="1"/>
  <c r="O781" i="1"/>
  <c r="R780" i="1" a="1"/>
  <c r="R780" i="1" s="1"/>
  <c r="S780" i="1" s="1" a="1"/>
  <c r="S780" i="1" s="1"/>
  <c r="Q780" i="1"/>
  <c r="P780" i="1"/>
  <c r="O780" i="1"/>
  <c r="R779" i="1" a="1"/>
  <c r="R779" i="1" s="1"/>
  <c r="S779" i="1" s="1" a="1"/>
  <c r="S779" i="1" s="1"/>
  <c r="Q779" i="1"/>
  <c r="P779" i="1"/>
  <c r="O779" i="1"/>
  <c r="R778" i="1" a="1"/>
  <c r="R778" i="1" s="1"/>
  <c r="S778" i="1" s="1" a="1"/>
  <c r="S778" i="1" s="1"/>
  <c r="Q778" i="1"/>
  <c r="P778" i="1"/>
  <c r="O778" i="1"/>
  <c r="R777" i="1" a="1"/>
  <c r="R777" i="1" s="1"/>
  <c r="Q777" i="1"/>
  <c r="P777" i="1"/>
  <c r="O777" i="1"/>
  <c r="R776" i="1" a="1"/>
  <c r="R776" i="1" s="1"/>
  <c r="S776" i="1" s="1" a="1"/>
  <c r="S776" i="1" s="1"/>
  <c r="Q776" i="1"/>
  <c r="P776" i="1"/>
  <c r="O776" i="1"/>
  <c r="R775" i="1" a="1"/>
  <c r="R775" i="1" s="1"/>
  <c r="S775" i="1" s="1" a="1"/>
  <c r="S775" i="1" s="1"/>
  <c r="Q775" i="1"/>
  <c r="P775" i="1"/>
  <c r="O775" i="1"/>
  <c r="R774" i="1" a="1"/>
  <c r="R774" i="1" s="1"/>
  <c r="S774" i="1" s="1" a="1"/>
  <c r="S774" i="1" s="1"/>
  <c r="Q774" i="1"/>
  <c r="P774" i="1"/>
  <c r="O774" i="1"/>
  <c r="R773" i="1" a="1"/>
  <c r="R773" i="1" s="1"/>
  <c r="S773" i="1" s="1" a="1"/>
  <c r="S773" i="1" s="1"/>
  <c r="Q773" i="1"/>
  <c r="P773" i="1"/>
  <c r="O773" i="1"/>
  <c r="R772" i="1" a="1"/>
  <c r="R772" i="1" s="1"/>
  <c r="S772" i="1" s="1" a="1"/>
  <c r="S772" i="1" s="1"/>
  <c r="Q772" i="1"/>
  <c r="P772" i="1"/>
  <c r="O772" i="1"/>
  <c r="R771" i="1" a="1"/>
  <c r="R771" i="1" s="1"/>
  <c r="S771" i="1" s="1" a="1"/>
  <c r="S771" i="1" s="1"/>
  <c r="Q771" i="1"/>
  <c r="P771" i="1"/>
  <c r="O771" i="1"/>
  <c r="R770" i="1" a="1"/>
  <c r="R770" i="1" s="1"/>
  <c r="S770" i="1" s="1" a="1"/>
  <c r="S770" i="1" s="1"/>
  <c r="Q770" i="1"/>
  <c r="P770" i="1"/>
  <c r="O770" i="1"/>
  <c r="R769" i="1" a="1"/>
  <c r="R769" i="1" s="1"/>
  <c r="S769" i="1" s="1" a="1"/>
  <c r="S769" i="1" s="1"/>
  <c r="Q769" i="1"/>
  <c r="P769" i="1"/>
  <c r="O769" i="1"/>
  <c r="R768" i="1" a="1"/>
  <c r="R768" i="1" s="1"/>
  <c r="S768" i="1" s="1" a="1"/>
  <c r="S768" i="1" s="1"/>
  <c r="Q768" i="1"/>
  <c r="P768" i="1"/>
  <c r="O768" i="1"/>
  <c r="R767" i="1" a="1"/>
  <c r="R767" i="1" s="1"/>
  <c r="S767" i="1" s="1" a="1"/>
  <c r="S767" i="1" s="1"/>
  <c r="Q767" i="1"/>
  <c r="P767" i="1"/>
  <c r="O767" i="1"/>
  <c r="R766" i="1" a="1"/>
  <c r="R766" i="1" s="1"/>
  <c r="S766" i="1" s="1" a="1"/>
  <c r="S766" i="1" s="1"/>
  <c r="Q766" i="1"/>
  <c r="P766" i="1"/>
  <c r="O766" i="1"/>
  <c r="R765" i="1" a="1"/>
  <c r="R765" i="1" s="1"/>
  <c r="S765" i="1" s="1" a="1"/>
  <c r="S765" i="1" s="1"/>
  <c r="Q765" i="1"/>
  <c r="P765" i="1"/>
  <c r="O765" i="1"/>
  <c r="R764" i="1" a="1"/>
  <c r="R764" i="1" s="1"/>
  <c r="S764" i="1" s="1" a="1"/>
  <c r="S764" i="1" s="1"/>
  <c r="Q764" i="1"/>
  <c r="P764" i="1"/>
  <c r="O764" i="1"/>
  <c r="R763" i="1" a="1"/>
  <c r="R763" i="1" s="1"/>
  <c r="X763" i="1" s="1" a="1"/>
  <c r="X763" i="1" s="1"/>
  <c r="Y763" i="1" s="1" a="1"/>
  <c r="Y763" i="1" s="1"/>
  <c r="Q763" i="1"/>
  <c r="P763" i="1"/>
  <c r="O763" i="1"/>
  <c r="R762" i="1" a="1"/>
  <c r="R762" i="1" s="1"/>
  <c r="X762" i="1" s="1" a="1"/>
  <c r="X762" i="1" s="1"/>
  <c r="Y762" i="1" s="1" a="1"/>
  <c r="Y762" i="1" s="1"/>
  <c r="Q762" i="1"/>
  <c r="P762" i="1"/>
  <c r="O762" i="1"/>
  <c r="R761" i="1" a="1"/>
  <c r="R761" i="1" s="1"/>
  <c r="S761" i="1" s="1" a="1"/>
  <c r="S761" i="1" s="1"/>
  <c r="Q761" i="1"/>
  <c r="P761" i="1"/>
  <c r="O761" i="1"/>
  <c r="R760" i="1" a="1"/>
  <c r="R760" i="1" s="1"/>
  <c r="S760" i="1" s="1" a="1"/>
  <c r="S760" i="1" s="1"/>
  <c r="Q760" i="1"/>
  <c r="P760" i="1"/>
  <c r="O760" i="1"/>
  <c r="R759" i="1" a="1"/>
  <c r="R759" i="1" s="1"/>
  <c r="S759" i="1" s="1" a="1"/>
  <c r="S759" i="1" s="1"/>
  <c r="Q759" i="1"/>
  <c r="P759" i="1"/>
  <c r="O759" i="1"/>
  <c r="R758" i="1" a="1"/>
  <c r="R758" i="1" s="1"/>
  <c r="S758" i="1" s="1" a="1"/>
  <c r="S758" i="1" s="1"/>
  <c r="Q758" i="1"/>
  <c r="P758" i="1"/>
  <c r="O758" i="1"/>
  <c r="R757" i="1" a="1"/>
  <c r="R757" i="1" s="1"/>
  <c r="S757" i="1" s="1" a="1"/>
  <c r="S757" i="1" s="1"/>
  <c r="Q757" i="1"/>
  <c r="P757" i="1"/>
  <c r="O757" i="1"/>
  <c r="R756" i="1" a="1"/>
  <c r="R756" i="1" s="1"/>
  <c r="Q756" i="1"/>
  <c r="P756" i="1"/>
  <c r="O756" i="1"/>
  <c r="R755" i="1" a="1"/>
  <c r="R755" i="1" s="1"/>
  <c r="S755" i="1" s="1" a="1"/>
  <c r="S755" i="1" s="1"/>
  <c r="Q755" i="1"/>
  <c r="P755" i="1"/>
  <c r="O755" i="1"/>
  <c r="R754" i="1" a="1"/>
  <c r="R754" i="1" s="1"/>
  <c r="Q754" i="1"/>
  <c r="P754" i="1"/>
  <c r="O754" i="1"/>
  <c r="R753" i="1" a="1"/>
  <c r="R753" i="1" s="1"/>
  <c r="S753" i="1" s="1" a="1"/>
  <c r="S753" i="1" s="1"/>
  <c r="Q753" i="1"/>
  <c r="P753" i="1"/>
  <c r="O753" i="1"/>
  <c r="R752" i="1" a="1"/>
  <c r="R752" i="1" s="1"/>
  <c r="S752" i="1" s="1" a="1"/>
  <c r="S752" i="1" s="1"/>
  <c r="Q752" i="1"/>
  <c r="P752" i="1"/>
  <c r="O752" i="1"/>
  <c r="R751" i="1" a="1"/>
  <c r="R751" i="1" s="1"/>
  <c r="S751" i="1" s="1" a="1"/>
  <c r="S751" i="1" s="1"/>
  <c r="Q751" i="1"/>
  <c r="P751" i="1"/>
  <c r="O751" i="1"/>
  <c r="R750" i="1" a="1"/>
  <c r="R750" i="1" s="1"/>
  <c r="S750" i="1" s="1" a="1"/>
  <c r="S750" i="1" s="1"/>
  <c r="Q750" i="1"/>
  <c r="P750" i="1"/>
  <c r="O750" i="1"/>
  <c r="R749" i="1" a="1"/>
  <c r="R749" i="1" s="1"/>
  <c r="S749" i="1" s="1" a="1"/>
  <c r="S749" i="1" s="1"/>
  <c r="Q749" i="1"/>
  <c r="P749" i="1"/>
  <c r="O749" i="1"/>
  <c r="R748" i="1" a="1"/>
  <c r="R748" i="1" s="1"/>
  <c r="S748" i="1" s="1" a="1"/>
  <c r="S748" i="1" s="1"/>
  <c r="Q748" i="1"/>
  <c r="P748" i="1"/>
  <c r="O748" i="1"/>
  <c r="R747" i="1" a="1"/>
  <c r="R747" i="1" s="1"/>
  <c r="S747" i="1" s="1" a="1"/>
  <c r="S747" i="1" s="1"/>
  <c r="Q747" i="1"/>
  <c r="P747" i="1"/>
  <c r="O747" i="1"/>
  <c r="R746" i="1" a="1"/>
  <c r="R746" i="1" s="1"/>
  <c r="S746" i="1" s="1" a="1"/>
  <c r="S746" i="1" s="1"/>
  <c r="Q746" i="1"/>
  <c r="P746" i="1"/>
  <c r="O746" i="1"/>
  <c r="R745" i="1" a="1"/>
  <c r="R745" i="1" s="1"/>
  <c r="S745" i="1" s="1" a="1"/>
  <c r="S745" i="1" s="1"/>
  <c r="Q745" i="1"/>
  <c r="P745" i="1"/>
  <c r="O745" i="1"/>
  <c r="R744" i="1" a="1"/>
  <c r="R744" i="1" s="1"/>
  <c r="S744" i="1" s="1" a="1"/>
  <c r="S744" i="1" s="1"/>
  <c r="Q744" i="1"/>
  <c r="P744" i="1"/>
  <c r="O744" i="1"/>
  <c r="R743" i="1" a="1"/>
  <c r="R743" i="1" s="1"/>
  <c r="S743" i="1" s="1" a="1"/>
  <c r="S743" i="1" s="1"/>
  <c r="Q743" i="1"/>
  <c r="P743" i="1"/>
  <c r="O743" i="1"/>
  <c r="R742" i="1" a="1"/>
  <c r="R742" i="1" s="1"/>
  <c r="S742" i="1" s="1" a="1"/>
  <c r="S742" i="1" s="1"/>
  <c r="Q742" i="1"/>
  <c r="P742" i="1"/>
  <c r="O742" i="1"/>
  <c r="R741" i="1" a="1"/>
  <c r="R741" i="1" s="1"/>
  <c r="S741" i="1" s="1" a="1"/>
  <c r="S741" i="1" s="1"/>
  <c r="Q741" i="1"/>
  <c r="P741" i="1"/>
  <c r="O741" i="1"/>
  <c r="R740" i="1" a="1"/>
  <c r="R740" i="1" s="1"/>
  <c r="S740" i="1" s="1" a="1"/>
  <c r="S740" i="1" s="1"/>
  <c r="Q740" i="1"/>
  <c r="P740" i="1"/>
  <c r="O740" i="1"/>
  <c r="R739" i="1" a="1"/>
  <c r="R739" i="1" s="1"/>
  <c r="S739" i="1" s="1" a="1"/>
  <c r="S739" i="1" s="1"/>
  <c r="Q739" i="1"/>
  <c r="P739" i="1"/>
  <c r="O739" i="1"/>
  <c r="R738" i="1" a="1"/>
  <c r="R738" i="1" s="1"/>
  <c r="S738" i="1" s="1" a="1"/>
  <c r="S738" i="1" s="1"/>
  <c r="Q738" i="1"/>
  <c r="P738" i="1"/>
  <c r="O738" i="1"/>
  <c r="R737" i="1" a="1"/>
  <c r="R737" i="1" s="1"/>
  <c r="S737" i="1" s="1" a="1"/>
  <c r="S737" i="1" s="1"/>
  <c r="Q737" i="1"/>
  <c r="P737" i="1"/>
  <c r="O737" i="1"/>
  <c r="R736" i="1" a="1"/>
  <c r="R736" i="1" s="1"/>
  <c r="X736" i="1" s="1" a="1"/>
  <c r="X736" i="1" s="1"/>
  <c r="Y736" i="1" s="1" a="1"/>
  <c r="Y736" i="1" s="1"/>
  <c r="Q736" i="1"/>
  <c r="P736" i="1"/>
  <c r="O736" i="1"/>
  <c r="R735" i="1" a="1"/>
  <c r="R735" i="1" s="1"/>
  <c r="S735" i="1" s="1" a="1"/>
  <c r="S735" i="1" s="1"/>
  <c r="Q735" i="1"/>
  <c r="P735" i="1"/>
  <c r="O735" i="1"/>
  <c r="R734" i="1" a="1"/>
  <c r="R734" i="1" s="1"/>
  <c r="S734" i="1" s="1" a="1"/>
  <c r="S734" i="1" s="1"/>
  <c r="Q734" i="1"/>
  <c r="P734" i="1"/>
  <c r="O734" i="1"/>
  <c r="R733" i="1" a="1"/>
  <c r="R733" i="1" s="1"/>
  <c r="S733" i="1" s="1" a="1"/>
  <c r="S733" i="1" s="1"/>
  <c r="Q733" i="1"/>
  <c r="P733" i="1"/>
  <c r="O733" i="1"/>
  <c r="R732" i="1" a="1"/>
  <c r="R732" i="1" s="1"/>
  <c r="Q732" i="1"/>
  <c r="P732" i="1"/>
  <c r="O732" i="1"/>
  <c r="R731" i="1" a="1"/>
  <c r="R731" i="1" s="1"/>
  <c r="S731" i="1" s="1" a="1"/>
  <c r="S731" i="1" s="1"/>
  <c r="Q731" i="1"/>
  <c r="P731" i="1"/>
  <c r="O731" i="1"/>
  <c r="R730" i="1" a="1"/>
  <c r="R730" i="1" s="1"/>
  <c r="Q730" i="1"/>
  <c r="P730" i="1"/>
  <c r="O730" i="1"/>
  <c r="R729" i="1" a="1"/>
  <c r="R729" i="1" s="1"/>
  <c r="S729" i="1" s="1" a="1"/>
  <c r="S729" i="1" s="1"/>
  <c r="Q729" i="1"/>
  <c r="P729" i="1"/>
  <c r="O729" i="1"/>
  <c r="R728" i="1" a="1"/>
  <c r="R728" i="1" s="1"/>
  <c r="S728" i="1" s="1" a="1"/>
  <c r="S728" i="1" s="1"/>
  <c r="Q728" i="1"/>
  <c r="P728" i="1"/>
  <c r="O728" i="1"/>
  <c r="R727" i="1" a="1"/>
  <c r="R727" i="1" s="1"/>
  <c r="S727" i="1" s="1" a="1"/>
  <c r="S727" i="1" s="1"/>
  <c r="Q727" i="1"/>
  <c r="P727" i="1"/>
  <c r="O727" i="1"/>
  <c r="R726" i="1" a="1"/>
  <c r="R726" i="1" s="1"/>
  <c r="S726" i="1" s="1" a="1"/>
  <c r="S726" i="1" s="1"/>
  <c r="Q726" i="1"/>
  <c r="P726" i="1"/>
  <c r="O726" i="1"/>
  <c r="R725" i="1" a="1"/>
  <c r="R725" i="1" s="1"/>
  <c r="S725" i="1" s="1" a="1"/>
  <c r="S725" i="1" s="1"/>
  <c r="Q725" i="1"/>
  <c r="P725" i="1"/>
  <c r="O725" i="1"/>
  <c r="R724" i="1" a="1"/>
  <c r="R724" i="1" s="1"/>
  <c r="S724" i="1" s="1" a="1"/>
  <c r="S724" i="1" s="1"/>
  <c r="Q724" i="1"/>
  <c r="P724" i="1"/>
  <c r="O724" i="1"/>
  <c r="R723" i="1" a="1"/>
  <c r="R723" i="1" s="1"/>
  <c r="S723" i="1" s="1" a="1"/>
  <c r="S723" i="1" s="1"/>
  <c r="Q723" i="1"/>
  <c r="P723" i="1"/>
  <c r="O723" i="1"/>
  <c r="R722" i="1" a="1"/>
  <c r="R722" i="1" s="1"/>
  <c r="S722" i="1" s="1" a="1"/>
  <c r="S722" i="1" s="1"/>
  <c r="Q722" i="1"/>
  <c r="P722" i="1"/>
  <c r="O722" i="1"/>
  <c r="R721" i="1" a="1"/>
  <c r="R721" i="1" s="1"/>
  <c r="S721" i="1" s="1" a="1"/>
  <c r="S721" i="1" s="1"/>
  <c r="Q721" i="1"/>
  <c r="P721" i="1"/>
  <c r="O721" i="1"/>
  <c r="R720" i="1" a="1"/>
  <c r="R720" i="1" s="1"/>
  <c r="S720" i="1" s="1" a="1"/>
  <c r="S720" i="1" s="1"/>
  <c r="Q720" i="1"/>
  <c r="P720" i="1"/>
  <c r="O720" i="1"/>
  <c r="R719" i="1" a="1"/>
  <c r="R719" i="1" s="1"/>
  <c r="S719" i="1" s="1" a="1"/>
  <c r="S719" i="1" s="1"/>
  <c r="Q719" i="1"/>
  <c r="P719" i="1"/>
  <c r="O719" i="1"/>
  <c r="R718" i="1" a="1"/>
  <c r="R718" i="1" s="1"/>
  <c r="S718" i="1" s="1" a="1"/>
  <c r="S718" i="1" s="1"/>
  <c r="Q718" i="1"/>
  <c r="P718" i="1"/>
  <c r="O718" i="1"/>
  <c r="R717" i="1" a="1"/>
  <c r="R717" i="1" s="1"/>
  <c r="S717" i="1" s="1" a="1"/>
  <c r="S717" i="1" s="1"/>
  <c r="Q717" i="1"/>
  <c r="P717" i="1"/>
  <c r="O717" i="1"/>
  <c r="R716" i="1" a="1"/>
  <c r="R716" i="1" s="1"/>
  <c r="S716" i="1" s="1" a="1"/>
  <c r="S716" i="1" s="1"/>
  <c r="Q716" i="1"/>
  <c r="P716" i="1"/>
  <c r="O716" i="1"/>
  <c r="R715" i="1" a="1"/>
  <c r="R715" i="1" s="1"/>
  <c r="S715" i="1" s="1" a="1"/>
  <c r="S715" i="1" s="1"/>
  <c r="Q715" i="1"/>
  <c r="P715" i="1"/>
  <c r="O715" i="1"/>
  <c r="R714" i="1" a="1"/>
  <c r="R714" i="1" s="1"/>
  <c r="S714" i="1" s="1" a="1"/>
  <c r="S714" i="1" s="1"/>
  <c r="Q714" i="1"/>
  <c r="P714" i="1"/>
  <c r="O714" i="1"/>
  <c r="R713" i="1" a="1"/>
  <c r="R713" i="1" s="1"/>
  <c r="S713" i="1" s="1" a="1"/>
  <c r="S713" i="1" s="1"/>
  <c r="Q713" i="1"/>
  <c r="P713" i="1"/>
  <c r="O713" i="1"/>
  <c r="R712" i="1" a="1"/>
  <c r="R712" i="1" s="1"/>
  <c r="X712" i="1" s="1" a="1"/>
  <c r="X712" i="1" s="1"/>
  <c r="Y712" i="1" s="1" a="1"/>
  <c r="Y712" i="1" s="1"/>
  <c r="Q712" i="1"/>
  <c r="P712" i="1"/>
  <c r="O712" i="1"/>
  <c r="R711" i="1" a="1"/>
  <c r="R711" i="1" s="1"/>
  <c r="Z711" i="1" s="1" a="1"/>
  <c r="Z711" i="1" s="1"/>
  <c r="Q711" i="1"/>
  <c r="P711" i="1"/>
  <c r="O711" i="1"/>
  <c r="R710" i="1" a="1"/>
  <c r="R710" i="1" s="1"/>
  <c r="S710" i="1" s="1" a="1"/>
  <c r="S710" i="1" s="1"/>
  <c r="Q710" i="1"/>
  <c r="P710" i="1"/>
  <c r="O710" i="1"/>
  <c r="R709" i="1" a="1"/>
  <c r="R709" i="1" s="1"/>
  <c r="S709" i="1" s="1" a="1"/>
  <c r="S709" i="1" s="1"/>
  <c r="Q709" i="1"/>
  <c r="P709" i="1"/>
  <c r="O709" i="1"/>
  <c r="R708" i="1" a="1"/>
  <c r="R708" i="1" s="1"/>
  <c r="Q708" i="1"/>
  <c r="P708" i="1"/>
  <c r="O708" i="1"/>
  <c r="R707" i="1" a="1"/>
  <c r="R707" i="1" s="1"/>
  <c r="S707" i="1" s="1" a="1"/>
  <c r="S707" i="1" s="1"/>
  <c r="Q707" i="1"/>
  <c r="P707" i="1"/>
  <c r="O707" i="1"/>
  <c r="R706" i="1" a="1"/>
  <c r="R706" i="1" s="1"/>
  <c r="Q706" i="1"/>
  <c r="P706" i="1"/>
  <c r="O706" i="1"/>
  <c r="R705" i="1" a="1"/>
  <c r="R705" i="1" s="1"/>
  <c r="S705" i="1" s="1" a="1"/>
  <c r="S705" i="1" s="1"/>
  <c r="Q705" i="1"/>
  <c r="P705" i="1"/>
  <c r="O705" i="1"/>
  <c r="R704" i="1" a="1"/>
  <c r="R704" i="1" s="1"/>
  <c r="S704" i="1" s="1" a="1"/>
  <c r="S704" i="1" s="1"/>
  <c r="Q704" i="1"/>
  <c r="P704" i="1"/>
  <c r="O704" i="1"/>
  <c r="R703" i="1" a="1"/>
  <c r="R703" i="1" s="1"/>
  <c r="S703" i="1" s="1" a="1"/>
  <c r="S703" i="1" s="1"/>
  <c r="Q703" i="1"/>
  <c r="P703" i="1"/>
  <c r="O703" i="1"/>
  <c r="R702" i="1" a="1"/>
  <c r="R702" i="1" s="1"/>
  <c r="S702" i="1" s="1" a="1"/>
  <c r="S702" i="1" s="1"/>
  <c r="Q702" i="1"/>
  <c r="P702" i="1"/>
  <c r="O702" i="1"/>
  <c r="R701" i="1" a="1"/>
  <c r="R701" i="1" s="1"/>
  <c r="S701" i="1" s="1" a="1"/>
  <c r="S701" i="1" s="1"/>
  <c r="Q701" i="1"/>
  <c r="P701" i="1"/>
  <c r="O701" i="1"/>
  <c r="R700" i="1" a="1"/>
  <c r="R700" i="1" s="1"/>
  <c r="S700" i="1" s="1" a="1"/>
  <c r="S700" i="1" s="1"/>
  <c r="Q700" i="1"/>
  <c r="P700" i="1"/>
  <c r="O700" i="1"/>
  <c r="R699" i="1" a="1"/>
  <c r="R699" i="1" s="1"/>
  <c r="S699" i="1" s="1" a="1"/>
  <c r="S699" i="1" s="1"/>
  <c r="Q699" i="1"/>
  <c r="P699" i="1"/>
  <c r="O699" i="1"/>
  <c r="R698" i="1" a="1"/>
  <c r="R698" i="1" s="1"/>
  <c r="S698" i="1" s="1" a="1"/>
  <c r="S698" i="1" s="1"/>
  <c r="Q698" i="1"/>
  <c r="P698" i="1"/>
  <c r="O698" i="1"/>
  <c r="R697" i="1" a="1"/>
  <c r="R697" i="1" s="1"/>
  <c r="S697" i="1" s="1" a="1"/>
  <c r="S697" i="1" s="1"/>
  <c r="Q697" i="1"/>
  <c r="P697" i="1"/>
  <c r="O697" i="1"/>
  <c r="R696" i="1" a="1"/>
  <c r="R696" i="1" s="1"/>
  <c r="S696" i="1" s="1" a="1"/>
  <c r="S696" i="1" s="1"/>
  <c r="Q696" i="1"/>
  <c r="P696" i="1"/>
  <c r="O696" i="1"/>
  <c r="R695" i="1" a="1"/>
  <c r="R695" i="1" s="1"/>
  <c r="S695" i="1" s="1" a="1"/>
  <c r="S695" i="1" s="1"/>
  <c r="Q695" i="1"/>
  <c r="P695" i="1"/>
  <c r="O695" i="1"/>
  <c r="R694" i="1" a="1"/>
  <c r="R694" i="1" s="1"/>
  <c r="S694" i="1" s="1" a="1"/>
  <c r="S694" i="1" s="1"/>
  <c r="Q694" i="1"/>
  <c r="P694" i="1"/>
  <c r="O694" i="1"/>
  <c r="R693" i="1" a="1"/>
  <c r="R693" i="1" s="1"/>
  <c r="S693" i="1" s="1" a="1"/>
  <c r="S693" i="1" s="1"/>
  <c r="Q693" i="1"/>
  <c r="P693" i="1"/>
  <c r="O693" i="1"/>
  <c r="R692" i="1" a="1"/>
  <c r="R692" i="1" s="1"/>
  <c r="S692" i="1" s="1" a="1"/>
  <c r="S692" i="1" s="1"/>
  <c r="Q692" i="1"/>
  <c r="P692" i="1"/>
  <c r="O692" i="1"/>
  <c r="R691" i="1" a="1"/>
  <c r="R691" i="1" s="1"/>
  <c r="S691" i="1" s="1" a="1"/>
  <c r="S691" i="1" s="1"/>
  <c r="Q691" i="1"/>
  <c r="P691" i="1"/>
  <c r="O691" i="1"/>
  <c r="R690" i="1" a="1"/>
  <c r="R690" i="1" s="1"/>
  <c r="S690" i="1" s="1" a="1"/>
  <c r="S690" i="1" s="1"/>
  <c r="Q690" i="1"/>
  <c r="P690" i="1"/>
  <c r="O690" i="1"/>
  <c r="R689" i="1" a="1"/>
  <c r="R689" i="1" s="1"/>
  <c r="S689" i="1" s="1" a="1"/>
  <c r="S689" i="1" s="1"/>
  <c r="Q689" i="1"/>
  <c r="P689" i="1"/>
  <c r="O689" i="1"/>
  <c r="R688" i="1" a="1"/>
  <c r="R688" i="1" s="1"/>
  <c r="X688" i="1" s="1" a="1"/>
  <c r="X688" i="1" s="1"/>
  <c r="Y688" i="1" s="1" a="1"/>
  <c r="Y688" i="1" s="1"/>
  <c r="Q688" i="1"/>
  <c r="P688" i="1"/>
  <c r="O688" i="1"/>
  <c r="R687" i="1" a="1"/>
  <c r="R687" i="1" s="1"/>
  <c r="S687" i="1" s="1" a="1"/>
  <c r="S687" i="1" s="1"/>
  <c r="Q687" i="1"/>
  <c r="P687" i="1"/>
  <c r="O687" i="1"/>
  <c r="R686" i="1" a="1"/>
  <c r="R686" i="1" s="1"/>
  <c r="S686" i="1" s="1" a="1"/>
  <c r="S686" i="1" s="1"/>
  <c r="Q686" i="1"/>
  <c r="P686" i="1"/>
  <c r="O686" i="1"/>
  <c r="R685" i="1" a="1"/>
  <c r="R685" i="1" s="1"/>
  <c r="S685" i="1" s="1" a="1"/>
  <c r="S685" i="1" s="1"/>
  <c r="Q685" i="1"/>
  <c r="P685" i="1"/>
  <c r="O685" i="1"/>
  <c r="R684" i="1" a="1"/>
  <c r="R684" i="1" s="1"/>
  <c r="Q684" i="1"/>
  <c r="P684" i="1"/>
  <c r="O684" i="1"/>
  <c r="R683" i="1" a="1"/>
  <c r="R683" i="1" s="1"/>
  <c r="S683" i="1" s="1" a="1"/>
  <c r="S683" i="1" s="1"/>
  <c r="Q683" i="1"/>
  <c r="P683" i="1"/>
  <c r="O683" i="1"/>
  <c r="R682" i="1" a="1"/>
  <c r="R682" i="1" s="1"/>
  <c r="Z682" i="1" s="1" a="1"/>
  <c r="Z682" i="1" s="1"/>
  <c r="Q682" i="1"/>
  <c r="P682" i="1"/>
  <c r="O682" i="1"/>
  <c r="R681" i="1" a="1"/>
  <c r="R681" i="1" s="1"/>
  <c r="Z681" i="1" s="1" a="1"/>
  <c r="Z681" i="1" s="1"/>
  <c r="Q681" i="1"/>
  <c r="P681" i="1"/>
  <c r="O681" i="1"/>
  <c r="R680" i="1" a="1"/>
  <c r="R680" i="1" s="1"/>
  <c r="S680" i="1" s="1" a="1"/>
  <c r="S680" i="1" s="1"/>
  <c r="Q680" i="1"/>
  <c r="P680" i="1"/>
  <c r="O680" i="1"/>
  <c r="R679" i="1" a="1"/>
  <c r="R679" i="1" s="1"/>
  <c r="S679" i="1" s="1" a="1"/>
  <c r="S679" i="1" s="1"/>
  <c r="Q679" i="1"/>
  <c r="P679" i="1"/>
  <c r="O679" i="1"/>
  <c r="R678" i="1" a="1"/>
  <c r="R678" i="1" s="1"/>
  <c r="S678" i="1" s="1" a="1"/>
  <c r="S678" i="1" s="1"/>
  <c r="Q678" i="1"/>
  <c r="P678" i="1"/>
  <c r="O678" i="1"/>
  <c r="R677" i="1" a="1"/>
  <c r="R677" i="1" s="1"/>
  <c r="S677" i="1" s="1" a="1"/>
  <c r="S677" i="1" s="1"/>
  <c r="Q677" i="1"/>
  <c r="P677" i="1"/>
  <c r="O677" i="1"/>
  <c r="R676" i="1" a="1"/>
  <c r="R676" i="1" s="1"/>
  <c r="S676" i="1" s="1" a="1"/>
  <c r="S676" i="1" s="1"/>
  <c r="Q676" i="1"/>
  <c r="P676" i="1"/>
  <c r="O676" i="1"/>
  <c r="R675" i="1" a="1"/>
  <c r="R675" i="1" s="1"/>
  <c r="S675" i="1" s="1" a="1"/>
  <c r="S675" i="1" s="1"/>
  <c r="Q675" i="1"/>
  <c r="P675" i="1"/>
  <c r="O675" i="1"/>
  <c r="R674" i="1" a="1"/>
  <c r="R674" i="1" s="1"/>
  <c r="S674" i="1" s="1" a="1"/>
  <c r="S674" i="1" s="1"/>
  <c r="Q674" i="1"/>
  <c r="P674" i="1"/>
  <c r="O674" i="1"/>
  <c r="R673" i="1" a="1"/>
  <c r="R673" i="1" s="1"/>
  <c r="S673" i="1" s="1" a="1"/>
  <c r="S673" i="1" s="1"/>
  <c r="Q673" i="1"/>
  <c r="P673" i="1"/>
  <c r="O673" i="1"/>
  <c r="R672" i="1" a="1"/>
  <c r="R672" i="1" s="1"/>
  <c r="S672" i="1" s="1" a="1"/>
  <c r="S672" i="1" s="1"/>
  <c r="Q672" i="1"/>
  <c r="P672" i="1"/>
  <c r="O672" i="1"/>
  <c r="R671" i="1" a="1"/>
  <c r="R671" i="1" s="1"/>
  <c r="S671" i="1" s="1" a="1"/>
  <c r="S671" i="1" s="1"/>
  <c r="Q671" i="1"/>
  <c r="P671" i="1"/>
  <c r="O671" i="1"/>
  <c r="R670" i="1" a="1"/>
  <c r="R670" i="1" s="1"/>
  <c r="S670" i="1" s="1" a="1"/>
  <c r="S670" i="1" s="1"/>
  <c r="Q670" i="1"/>
  <c r="P670" i="1"/>
  <c r="O670" i="1"/>
  <c r="R669" i="1" a="1"/>
  <c r="R669" i="1" s="1"/>
  <c r="S669" i="1" s="1" a="1"/>
  <c r="S669" i="1" s="1"/>
  <c r="Q669" i="1"/>
  <c r="P669" i="1"/>
  <c r="O669" i="1"/>
  <c r="R668" i="1" a="1"/>
  <c r="R668" i="1" s="1"/>
  <c r="S668" i="1" s="1" a="1"/>
  <c r="S668" i="1" s="1"/>
  <c r="Q668" i="1"/>
  <c r="P668" i="1"/>
  <c r="O668" i="1"/>
  <c r="R667" i="1" a="1"/>
  <c r="R667" i="1" s="1"/>
  <c r="S667" i="1" s="1" a="1"/>
  <c r="S667" i="1" s="1"/>
  <c r="Q667" i="1"/>
  <c r="P667" i="1"/>
  <c r="O667" i="1"/>
  <c r="R666" i="1" a="1"/>
  <c r="R666" i="1" s="1"/>
  <c r="S666" i="1" s="1" a="1"/>
  <c r="S666" i="1" s="1"/>
  <c r="Q666" i="1"/>
  <c r="P666" i="1"/>
  <c r="O666" i="1"/>
  <c r="R665" i="1" a="1"/>
  <c r="R665" i="1" s="1"/>
  <c r="S665" i="1" s="1" a="1"/>
  <c r="S665" i="1" s="1"/>
  <c r="Q665" i="1"/>
  <c r="P665" i="1"/>
  <c r="O665" i="1"/>
  <c r="R664" i="1" a="1"/>
  <c r="R664" i="1" s="1"/>
  <c r="X664" i="1" s="1" a="1"/>
  <c r="X664" i="1" s="1"/>
  <c r="Y664" i="1" s="1" a="1"/>
  <c r="Y664" i="1" s="1"/>
  <c r="Q664" i="1"/>
  <c r="P664" i="1"/>
  <c r="O664" i="1"/>
  <c r="R663" i="1" a="1"/>
  <c r="R663" i="1" s="1"/>
  <c r="S663" i="1" s="1" a="1"/>
  <c r="S663" i="1" s="1"/>
  <c r="Q663" i="1"/>
  <c r="P663" i="1"/>
  <c r="O663" i="1"/>
  <c r="R662" i="1" a="1"/>
  <c r="R662" i="1" s="1"/>
  <c r="S662" i="1" s="1" a="1"/>
  <c r="S662" i="1" s="1"/>
  <c r="Q662" i="1"/>
  <c r="P662" i="1"/>
  <c r="O662" i="1"/>
  <c r="R661" i="1" a="1"/>
  <c r="R661" i="1" s="1"/>
  <c r="S661" i="1" s="1" a="1"/>
  <c r="S661" i="1" s="1"/>
  <c r="Q661" i="1"/>
  <c r="P661" i="1"/>
  <c r="O661" i="1"/>
  <c r="R660" i="1" a="1"/>
  <c r="R660" i="1" s="1"/>
  <c r="S660" i="1" s="1" a="1"/>
  <c r="S660" i="1" s="1"/>
  <c r="Q660" i="1"/>
  <c r="P660" i="1"/>
  <c r="O660" i="1"/>
  <c r="R659" i="1" a="1"/>
  <c r="R659" i="1" s="1"/>
  <c r="S659" i="1" s="1" a="1"/>
  <c r="S659" i="1" s="1"/>
  <c r="Q659" i="1"/>
  <c r="P659" i="1"/>
  <c r="O659" i="1"/>
  <c r="R658" i="1" a="1"/>
  <c r="R658" i="1" s="1"/>
  <c r="Q658" i="1"/>
  <c r="P658" i="1"/>
  <c r="O658" i="1"/>
  <c r="R657" i="1" a="1"/>
  <c r="R657" i="1" s="1"/>
  <c r="X657" i="1" s="1" a="1"/>
  <c r="X657" i="1" s="1"/>
  <c r="Y657" i="1" s="1" a="1"/>
  <c r="Y657" i="1" s="1"/>
  <c r="Q657" i="1"/>
  <c r="P657" i="1"/>
  <c r="O657" i="1"/>
  <c r="R656" i="1" a="1"/>
  <c r="R656" i="1" s="1"/>
  <c r="S656" i="1" s="1" a="1"/>
  <c r="S656" i="1" s="1"/>
  <c r="Q656" i="1"/>
  <c r="P656" i="1"/>
  <c r="O656" i="1"/>
  <c r="R655" i="1" a="1"/>
  <c r="R655" i="1" s="1"/>
  <c r="S655" i="1" s="1" a="1"/>
  <c r="S655" i="1" s="1"/>
  <c r="Q655" i="1"/>
  <c r="P655" i="1"/>
  <c r="O655" i="1"/>
  <c r="R654" i="1" a="1"/>
  <c r="R654" i="1" s="1"/>
  <c r="S654" i="1" s="1" a="1"/>
  <c r="S654" i="1" s="1"/>
  <c r="Q654" i="1"/>
  <c r="P654" i="1"/>
  <c r="O654" i="1"/>
  <c r="R653" i="1" a="1"/>
  <c r="R653" i="1" s="1"/>
  <c r="S653" i="1" s="1" a="1"/>
  <c r="S653" i="1" s="1"/>
  <c r="Q653" i="1"/>
  <c r="P653" i="1"/>
  <c r="O653" i="1"/>
  <c r="R652" i="1" a="1"/>
  <c r="R652" i="1" s="1"/>
  <c r="S652" i="1" s="1" a="1"/>
  <c r="S652" i="1" s="1"/>
  <c r="Q652" i="1"/>
  <c r="P652" i="1"/>
  <c r="O652" i="1"/>
  <c r="R651" i="1" a="1"/>
  <c r="R651" i="1" s="1"/>
  <c r="S651" i="1" s="1" a="1"/>
  <c r="S651" i="1" s="1"/>
  <c r="Q651" i="1"/>
  <c r="P651" i="1"/>
  <c r="O651" i="1"/>
  <c r="R650" i="1" a="1"/>
  <c r="R650" i="1" s="1"/>
  <c r="S650" i="1" s="1" a="1"/>
  <c r="S650" i="1" s="1"/>
  <c r="Q650" i="1"/>
  <c r="P650" i="1"/>
  <c r="O650" i="1"/>
  <c r="R649" i="1" a="1"/>
  <c r="R649" i="1" s="1"/>
  <c r="S649" i="1" s="1" a="1"/>
  <c r="S649" i="1" s="1"/>
  <c r="Q649" i="1"/>
  <c r="P649" i="1"/>
  <c r="O649" i="1"/>
  <c r="R648" i="1" a="1"/>
  <c r="R648" i="1" s="1"/>
  <c r="S648" i="1" s="1" a="1"/>
  <c r="S648" i="1" s="1"/>
  <c r="Q648" i="1"/>
  <c r="P648" i="1"/>
  <c r="O648" i="1"/>
  <c r="R647" i="1" a="1"/>
  <c r="R647" i="1" s="1"/>
  <c r="S647" i="1" s="1" a="1"/>
  <c r="S647" i="1" s="1"/>
  <c r="Q647" i="1"/>
  <c r="P647" i="1"/>
  <c r="O647" i="1"/>
  <c r="R646" i="1" a="1"/>
  <c r="R646" i="1" s="1"/>
  <c r="S646" i="1" s="1" a="1"/>
  <c r="S646" i="1" s="1"/>
  <c r="Q646" i="1"/>
  <c r="P646" i="1"/>
  <c r="O646" i="1"/>
  <c r="R645" i="1" a="1"/>
  <c r="R645" i="1" s="1"/>
  <c r="S645" i="1" s="1" a="1"/>
  <c r="S645" i="1" s="1"/>
  <c r="Q645" i="1"/>
  <c r="P645" i="1"/>
  <c r="O645" i="1"/>
  <c r="R644" i="1" a="1"/>
  <c r="R644" i="1" s="1"/>
  <c r="S644" i="1" s="1" a="1"/>
  <c r="S644" i="1" s="1"/>
  <c r="Q644" i="1"/>
  <c r="P644" i="1"/>
  <c r="O644" i="1"/>
  <c r="R643" i="1" a="1"/>
  <c r="R643" i="1" s="1"/>
  <c r="X643" i="1" s="1" a="1"/>
  <c r="X643" i="1" s="1"/>
  <c r="Y643" i="1" s="1" a="1"/>
  <c r="Y643" i="1" s="1"/>
  <c r="Q643" i="1"/>
  <c r="P643" i="1"/>
  <c r="O643" i="1"/>
  <c r="R642" i="1" a="1"/>
  <c r="R642" i="1" s="1"/>
  <c r="S642" i="1" s="1" a="1"/>
  <c r="S642" i="1" s="1"/>
  <c r="Q642" i="1"/>
  <c r="P642" i="1"/>
  <c r="O642" i="1"/>
  <c r="R641" i="1" a="1"/>
  <c r="R641" i="1" s="1"/>
  <c r="S641" i="1" s="1" a="1"/>
  <c r="S641" i="1" s="1"/>
  <c r="Q641" i="1"/>
  <c r="P641" i="1"/>
  <c r="O641" i="1"/>
  <c r="R640" i="1" a="1"/>
  <c r="R640" i="1" s="1"/>
  <c r="X640" i="1" s="1" a="1"/>
  <c r="X640" i="1" s="1"/>
  <c r="Y640" i="1" s="1" a="1"/>
  <c r="Y640" i="1" s="1"/>
  <c r="Q640" i="1"/>
  <c r="P640" i="1"/>
  <c r="O640" i="1"/>
  <c r="R639" i="1" a="1"/>
  <c r="R639" i="1" s="1"/>
  <c r="S639" i="1" s="1" a="1"/>
  <c r="S639" i="1" s="1"/>
  <c r="Q639" i="1"/>
  <c r="P639" i="1"/>
  <c r="O639" i="1"/>
  <c r="R638" i="1" a="1"/>
  <c r="R638" i="1" s="1"/>
  <c r="S638" i="1" s="1" a="1"/>
  <c r="S638" i="1" s="1"/>
  <c r="Q638" i="1"/>
  <c r="P638" i="1"/>
  <c r="O638" i="1"/>
  <c r="R637" i="1" a="1"/>
  <c r="R637" i="1" s="1"/>
  <c r="S637" i="1" s="1" a="1"/>
  <c r="S637" i="1" s="1"/>
  <c r="Q637" i="1"/>
  <c r="P637" i="1"/>
  <c r="O637" i="1"/>
  <c r="R636" i="1" a="1"/>
  <c r="R636" i="1" s="1"/>
  <c r="S636" i="1" s="1" a="1"/>
  <c r="S636" i="1" s="1"/>
  <c r="Q636" i="1"/>
  <c r="P636" i="1"/>
  <c r="O636" i="1"/>
  <c r="R635" i="1" a="1"/>
  <c r="R635" i="1" s="1"/>
  <c r="S635" i="1" s="1" a="1"/>
  <c r="S635" i="1" s="1"/>
  <c r="Q635" i="1"/>
  <c r="P635" i="1"/>
  <c r="O635" i="1"/>
  <c r="R634" i="1" a="1"/>
  <c r="R634" i="1" s="1"/>
  <c r="Q634" i="1"/>
  <c r="P634" i="1"/>
  <c r="O634" i="1"/>
  <c r="R633" i="1" a="1"/>
  <c r="R633" i="1" s="1"/>
  <c r="X633" i="1" s="1" a="1"/>
  <c r="X633" i="1" s="1"/>
  <c r="Y633" i="1" s="1" a="1"/>
  <c r="Y633" i="1" s="1"/>
  <c r="Q633" i="1"/>
  <c r="P633" i="1"/>
  <c r="O633" i="1"/>
  <c r="R632" i="1" a="1"/>
  <c r="R632" i="1" s="1"/>
  <c r="S632" i="1" s="1" a="1"/>
  <c r="S632" i="1" s="1"/>
  <c r="Q632" i="1"/>
  <c r="P632" i="1"/>
  <c r="O632" i="1"/>
  <c r="R631" i="1" a="1"/>
  <c r="R631" i="1" s="1"/>
  <c r="S631" i="1" s="1" a="1"/>
  <c r="S631" i="1" s="1"/>
  <c r="Q631" i="1"/>
  <c r="P631" i="1"/>
  <c r="O631" i="1"/>
  <c r="R630" i="1" a="1"/>
  <c r="R630" i="1" s="1"/>
  <c r="S630" i="1" s="1" a="1"/>
  <c r="S630" i="1" s="1"/>
  <c r="Q630" i="1"/>
  <c r="P630" i="1"/>
  <c r="O630" i="1"/>
  <c r="R629" i="1" a="1"/>
  <c r="R629" i="1" s="1"/>
  <c r="S629" i="1" s="1" a="1"/>
  <c r="S629" i="1" s="1"/>
  <c r="Q629" i="1"/>
  <c r="P629" i="1"/>
  <c r="O629" i="1"/>
  <c r="R628" i="1" a="1"/>
  <c r="R628" i="1" s="1"/>
  <c r="S628" i="1" s="1" a="1"/>
  <c r="S628" i="1" s="1"/>
  <c r="Q628" i="1"/>
  <c r="P628" i="1"/>
  <c r="O628" i="1"/>
  <c r="R627" i="1" a="1"/>
  <c r="R627" i="1" s="1"/>
  <c r="S627" i="1" s="1" a="1"/>
  <c r="S627" i="1" s="1"/>
  <c r="Q627" i="1"/>
  <c r="P627" i="1"/>
  <c r="O627" i="1"/>
  <c r="R626" i="1" a="1"/>
  <c r="R626" i="1" s="1"/>
  <c r="S626" i="1" s="1" a="1"/>
  <c r="S626" i="1" s="1"/>
  <c r="Q626" i="1"/>
  <c r="P626" i="1"/>
  <c r="O626" i="1"/>
  <c r="R625" i="1" a="1"/>
  <c r="R625" i="1" s="1"/>
  <c r="S625" i="1" s="1" a="1"/>
  <c r="S625" i="1" s="1"/>
  <c r="Q625" i="1"/>
  <c r="P625" i="1"/>
  <c r="O625" i="1"/>
  <c r="R624" i="1" a="1"/>
  <c r="R624" i="1" s="1"/>
  <c r="S624" i="1" s="1" a="1"/>
  <c r="S624" i="1" s="1"/>
  <c r="Q624" i="1"/>
  <c r="P624" i="1"/>
  <c r="O624" i="1"/>
  <c r="R623" i="1" a="1"/>
  <c r="R623" i="1" s="1"/>
  <c r="S623" i="1" s="1" a="1"/>
  <c r="S623" i="1" s="1"/>
  <c r="Q623" i="1"/>
  <c r="P623" i="1"/>
  <c r="O623" i="1"/>
  <c r="R622" i="1" a="1"/>
  <c r="R622" i="1" s="1"/>
  <c r="S622" i="1" s="1" a="1"/>
  <c r="S622" i="1" s="1"/>
  <c r="Q622" i="1"/>
  <c r="P622" i="1"/>
  <c r="O622" i="1"/>
  <c r="R621" i="1" a="1"/>
  <c r="R621" i="1" s="1"/>
  <c r="S621" i="1" s="1" a="1"/>
  <c r="S621" i="1" s="1"/>
  <c r="Q621" i="1"/>
  <c r="P621" i="1"/>
  <c r="O621" i="1"/>
  <c r="R620" i="1" a="1"/>
  <c r="R620" i="1" s="1"/>
  <c r="Z620" i="1" s="1" a="1"/>
  <c r="Z620" i="1" s="1"/>
  <c r="Q620" i="1"/>
  <c r="P620" i="1"/>
  <c r="O620" i="1"/>
  <c r="R619" i="1" a="1"/>
  <c r="R619" i="1" s="1"/>
  <c r="Z619" i="1" s="1" a="1"/>
  <c r="Z619" i="1" s="1"/>
  <c r="Q619" i="1"/>
  <c r="P619" i="1"/>
  <c r="O619" i="1"/>
  <c r="R618" i="1" a="1"/>
  <c r="R618" i="1" s="1"/>
  <c r="S618" i="1" s="1" a="1"/>
  <c r="S618" i="1" s="1"/>
  <c r="Q618" i="1"/>
  <c r="P618" i="1"/>
  <c r="O618" i="1"/>
  <c r="R617" i="1" a="1"/>
  <c r="R617" i="1" s="1"/>
  <c r="S617" i="1" s="1" a="1"/>
  <c r="S617" i="1" s="1"/>
  <c r="Q617" i="1"/>
  <c r="P617" i="1"/>
  <c r="O617" i="1"/>
  <c r="R616" i="1" a="1"/>
  <c r="R616" i="1" s="1"/>
  <c r="S616" i="1" s="1" a="1"/>
  <c r="S616" i="1" s="1"/>
  <c r="Q616" i="1"/>
  <c r="P616" i="1"/>
  <c r="O616" i="1"/>
  <c r="R615" i="1" a="1"/>
  <c r="R615" i="1" s="1"/>
  <c r="S615" i="1" s="1" a="1"/>
  <c r="S615" i="1" s="1"/>
  <c r="Q615" i="1"/>
  <c r="P615" i="1"/>
  <c r="O615" i="1"/>
  <c r="R614" i="1" a="1"/>
  <c r="R614" i="1" s="1"/>
  <c r="S614" i="1" s="1" a="1"/>
  <c r="S614" i="1" s="1"/>
  <c r="Q614" i="1"/>
  <c r="P614" i="1"/>
  <c r="O614" i="1"/>
  <c r="R613" i="1" a="1"/>
  <c r="R613" i="1" s="1"/>
  <c r="S613" i="1" s="1" a="1"/>
  <c r="S613" i="1" s="1"/>
  <c r="Q613" i="1"/>
  <c r="P613" i="1"/>
  <c r="O613" i="1"/>
  <c r="R612" i="1" a="1"/>
  <c r="R612" i="1" s="1"/>
  <c r="S612" i="1" s="1" a="1"/>
  <c r="S612" i="1" s="1"/>
  <c r="Q612" i="1"/>
  <c r="P612" i="1"/>
  <c r="O612" i="1"/>
  <c r="R611" i="1" a="1"/>
  <c r="R611" i="1" s="1"/>
  <c r="S611" i="1" s="1" a="1"/>
  <c r="S611" i="1" s="1"/>
  <c r="Q611" i="1"/>
  <c r="P611" i="1"/>
  <c r="O611" i="1"/>
  <c r="R610" i="1" a="1"/>
  <c r="R610" i="1" s="1"/>
  <c r="Q610" i="1"/>
  <c r="P610" i="1"/>
  <c r="O610" i="1"/>
  <c r="R609" i="1" a="1"/>
  <c r="R609" i="1" s="1"/>
  <c r="S609" i="1" s="1" a="1"/>
  <c r="S609" i="1" s="1"/>
  <c r="Q609" i="1"/>
  <c r="P609" i="1"/>
  <c r="O609" i="1"/>
  <c r="R608" i="1" a="1"/>
  <c r="R608" i="1" s="1"/>
  <c r="S608" i="1" s="1" a="1"/>
  <c r="S608" i="1" s="1"/>
  <c r="Q608" i="1"/>
  <c r="P608" i="1"/>
  <c r="O608" i="1"/>
  <c r="R607" i="1" a="1"/>
  <c r="R607" i="1" s="1"/>
  <c r="S607" i="1" s="1" a="1"/>
  <c r="S607" i="1" s="1"/>
  <c r="Q607" i="1"/>
  <c r="P607" i="1"/>
  <c r="O607" i="1"/>
  <c r="R606" i="1" a="1"/>
  <c r="R606" i="1" s="1"/>
  <c r="S606" i="1" s="1" a="1"/>
  <c r="S606" i="1" s="1"/>
  <c r="Q606" i="1"/>
  <c r="P606" i="1"/>
  <c r="O606" i="1"/>
  <c r="R605" i="1" a="1"/>
  <c r="R605" i="1" s="1"/>
  <c r="S605" i="1" s="1" a="1"/>
  <c r="S605" i="1" s="1"/>
  <c r="Q605" i="1"/>
  <c r="P605" i="1"/>
  <c r="O605" i="1"/>
  <c r="R604" i="1" a="1"/>
  <c r="R604" i="1" s="1"/>
  <c r="S604" i="1" s="1" a="1"/>
  <c r="S604" i="1" s="1"/>
  <c r="Q604" i="1"/>
  <c r="P604" i="1"/>
  <c r="O604" i="1"/>
  <c r="R603" i="1" a="1"/>
  <c r="R603" i="1" s="1"/>
  <c r="S603" i="1" s="1" a="1"/>
  <c r="S603" i="1" s="1"/>
  <c r="Q603" i="1"/>
  <c r="P603" i="1"/>
  <c r="O603" i="1"/>
  <c r="R602" i="1" a="1"/>
  <c r="R602" i="1" s="1"/>
  <c r="S602" i="1" s="1" a="1"/>
  <c r="S602" i="1" s="1"/>
  <c r="Q602" i="1"/>
  <c r="P602" i="1"/>
  <c r="O602" i="1"/>
  <c r="R601" i="1" a="1"/>
  <c r="R601" i="1" s="1"/>
  <c r="S601" i="1" s="1" a="1"/>
  <c r="S601" i="1" s="1"/>
  <c r="Q601" i="1"/>
  <c r="P601" i="1"/>
  <c r="O601" i="1"/>
  <c r="R600" i="1" a="1"/>
  <c r="R600" i="1" s="1"/>
  <c r="S600" i="1" s="1" a="1"/>
  <c r="S600" i="1" s="1"/>
  <c r="Q600" i="1"/>
  <c r="P600" i="1"/>
  <c r="O600" i="1"/>
  <c r="R599" i="1" a="1"/>
  <c r="R599" i="1" s="1"/>
  <c r="S599" i="1" s="1" a="1"/>
  <c r="S599" i="1" s="1"/>
  <c r="Q599" i="1"/>
  <c r="P599" i="1"/>
  <c r="O599" i="1"/>
  <c r="R598" i="1" a="1"/>
  <c r="R598" i="1" s="1"/>
  <c r="S598" i="1" s="1" a="1"/>
  <c r="S598" i="1" s="1"/>
  <c r="Q598" i="1"/>
  <c r="P598" i="1"/>
  <c r="O598" i="1"/>
  <c r="R597" i="1" a="1"/>
  <c r="R597" i="1" s="1"/>
  <c r="S597" i="1" s="1" a="1"/>
  <c r="S597" i="1" s="1"/>
  <c r="Q597" i="1"/>
  <c r="P597" i="1"/>
  <c r="O597" i="1"/>
  <c r="R596" i="1" a="1"/>
  <c r="R596" i="1" s="1"/>
  <c r="S596" i="1" s="1" a="1"/>
  <c r="S596" i="1" s="1"/>
  <c r="Q596" i="1"/>
  <c r="P596" i="1"/>
  <c r="O596" i="1"/>
  <c r="R595" i="1" a="1"/>
  <c r="R595" i="1" s="1"/>
  <c r="S595" i="1" s="1" a="1"/>
  <c r="S595" i="1" s="1"/>
  <c r="Q595" i="1"/>
  <c r="P595" i="1"/>
  <c r="O595" i="1"/>
  <c r="R594" i="1" a="1"/>
  <c r="R594" i="1" s="1"/>
  <c r="S594" i="1" s="1" a="1"/>
  <c r="S594" i="1" s="1"/>
  <c r="Q594" i="1"/>
  <c r="P594" i="1"/>
  <c r="O594" i="1"/>
  <c r="R593" i="1" a="1"/>
  <c r="R593" i="1" s="1"/>
  <c r="W593" i="1" s="1"/>
  <c r="Q593" i="1"/>
  <c r="P593" i="1"/>
  <c r="O593" i="1"/>
  <c r="R592" i="1" a="1"/>
  <c r="R592" i="1" s="1"/>
  <c r="X592" i="1" s="1" a="1"/>
  <c r="X592" i="1" s="1"/>
  <c r="Y592" i="1" s="1" a="1"/>
  <c r="Y592" i="1" s="1"/>
  <c r="Q592" i="1"/>
  <c r="P592" i="1"/>
  <c r="O592" i="1"/>
  <c r="R591" i="1" a="1"/>
  <c r="R591" i="1" s="1"/>
  <c r="S591" i="1" s="1" a="1"/>
  <c r="S591" i="1" s="1"/>
  <c r="Q591" i="1"/>
  <c r="P591" i="1"/>
  <c r="O591" i="1"/>
  <c r="R590" i="1" a="1"/>
  <c r="R590" i="1" s="1"/>
  <c r="S590" i="1" s="1" a="1"/>
  <c r="S590" i="1" s="1"/>
  <c r="Q590" i="1"/>
  <c r="P590" i="1"/>
  <c r="O590" i="1"/>
  <c r="R589" i="1" a="1"/>
  <c r="R589" i="1" s="1"/>
  <c r="Z589" i="1" s="1" a="1"/>
  <c r="Z589" i="1" s="1"/>
  <c r="Q589" i="1"/>
  <c r="P589" i="1"/>
  <c r="O589" i="1"/>
  <c r="R588" i="1" a="1"/>
  <c r="R588" i="1" s="1"/>
  <c r="S588" i="1" s="1" a="1"/>
  <c r="S588" i="1" s="1"/>
  <c r="Q588" i="1"/>
  <c r="P588" i="1"/>
  <c r="O588" i="1"/>
  <c r="R587" i="1" a="1"/>
  <c r="R587" i="1" s="1"/>
  <c r="S587" i="1" s="1" a="1"/>
  <c r="S587" i="1" s="1"/>
  <c r="Q587" i="1"/>
  <c r="P587" i="1"/>
  <c r="O587" i="1"/>
  <c r="R586" i="1" a="1"/>
  <c r="R586" i="1" s="1"/>
  <c r="Q586" i="1"/>
  <c r="P586" i="1"/>
  <c r="O586" i="1"/>
  <c r="R585" i="1" a="1"/>
  <c r="R585" i="1" s="1"/>
  <c r="S585" i="1" s="1" a="1"/>
  <c r="S585" i="1" s="1"/>
  <c r="Q585" i="1"/>
  <c r="P585" i="1"/>
  <c r="O585" i="1"/>
  <c r="R584" i="1" a="1"/>
  <c r="R584" i="1" s="1"/>
  <c r="S584" i="1" s="1" a="1"/>
  <c r="S584" i="1" s="1"/>
  <c r="Q584" i="1"/>
  <c r="P584" i="1"/>
  <c r="O584" i="1"/>
  <c r="R583" i="1" a="1"/>
  <c r="R583" i="1" s="1"/>
  <c r="S583" i="1" s="1" a="1"/>
  <c r="S583" i="1" s="1"/>
  <c r="Q583" i="1"/>
  <c r="P583" i="1"/>
  <c r="O583" i="1"/>
  <c r="R582" i="1" a="1"/>
  <c r="R582" i="1" s="1"/>
  <c r="S582" i="1" s="1" a="1"/>
  <c r="S582" i="1" s="1"/>
  <c r="Q582" i="1"/>
  <c r="P582" i="1"/>
  <c r="O582" i="1"/>
  <c r="R581" i="1" a="1"/>
  <c r="R581" i="1" s="1"/>
  <c r="S581" i="1" s="1" a="1"/>
  <c r="S581" i="1" s="1"/>
  <c r="Q581" i="1"/>
  <c r="P581" i="1"/>
  <c r="O581" i="1"/>
  <c r="R580" i="1" a="1"/>
  <c r="R580" i="1" s="1"/>
  <c r="S580" i="1" s="1" a="1"/>
  <c r="S580" i="1" s="1"/>
  <c r="Q580" i="1"/>
  <c r="P580" i="1"/>
  <c r="O580" i="1"/>
  <c r="R579" i="1" a="1"/>
  <c r="R579" i="1" s="1"/>
  <c r="S579" i="1" s="1" a="1"/>
  <c r="S579" i="1" s="1"/>
  <c r="Q579" i="1"/>
  <c r="P579" i="1"/>
  <c r="O579" i="1"/>
  <c r="R578" i="1" a="1"/>
  <c r="R578" i="1" s="1"/>
  <c r="S578" i="1" s="1" a="1"/>
  <c r="S578" i="1" s="1"/>
  <c r="Q578" i="1"/>
  <c r="P578" i="1"/>
  <c r="O578" i="1"/>
  <c r="R577" i="1" a="1"/>
  <c r="R577" i="1" s="1"/>
  <c r="S577" i="1" s="1" a="1"/>
  <c r="S577" i="1" s="1"/>
  <c r="Q577" i="1"/>
  <c r="P577" i="1"/>
  <c r="O577" i="1"/>
  <c r="R576" i="1" a="1"/>
  <c r="R576" i="1" s="1"/>
  <c r="S576" i="1" s="1" a="1"/>
  <c r="S576" i="1" s="1"/>
  <c r="Q576" i="1"/>
  <c r="P576" i="1"/>
  <c r="O576" i="1"/>
  <c r="R575" i="1" a="1"/>
  <c r="R575" i="1" s="1"/>
  <c r="S575" i="1" s="1" a="1"/>
  <c r="S575" i="1" s="1"/>
  <c r="Q575" i="1"/>
  <c r="P575" i="1"/>
  <c r="O575" i="1"/>
  <c r="R574" i="1" a="1"/>
  <c r="R574" i="1" s="1"/>
  <c r="S574" i="1" s="1" a="1"/>
  <c r="S574" i="1" s="1"/>
  <c r="Q574" i="1"/>
  <c r="P574" i="1"/>
  <c r="O574" i="1"/>
  <c r="R573" i="1" a="1"/>
  <c r="R573" i="1" s="1"/>
  <c r="W573" i="1" s="1"/>
  <c r="Q573" i="1"/>
  <c r="P573" i="1"/>
  <c r="O573" i="1"/>
  <c r="R572" i="1" a="1"/>
  <c r="R572" i="1" s="1"/>
  <c r="S572" i="1" s="1" a="1"/>
  <c r="S572" i="1" s="1"/>
  <c r="Q572" i="1"/>
  <c r="P572" i="1"/>
  <c r="O572" i="1"/>
  <c r="R571" i="1" a="1"/>
  <c r="R571" i="1" s="1"/>
  <c r="S571" i="1" s="1" a="1"/>
  <c r="S571" i="1" s="1"/>
  <c r="Q571" i="1"/>
  <c r="P571" i="1"/>
  <c r="O571" i="1"/>
  <c r="R570" i="1" a="1"/>
  <c r="R570" i="1" s="1"/>
  <c r="S570" i="1" s="1" a="1"/>
  <c r="S570" i="1" s="1"/>
  <c r="Q570" i="1"/>
  <c r="P570" i="1"/>
  <c r="O570" i="1"/>
  <c r="R569" i="1" a="1"/>
  <c r="R569" i="1" s="1"/>
  <c r="S569" i="1" s="1" a="1"/>
  <c r="S569" i="1" s="1"/>
  <c r="Q569" i="1"/>
  <c r="P569" i="1"/>
  <c r="O569" i="1"/>
  <c r="R568" i="1" a="1"/>
  <c r="R568" i="1" s="1"/>
  <c r="X568" i="1" s="1" a="1"/>
  <c r="X568" i="1" s="1"/>
  <c r="Y568" i="1" s="1" a="1"/>
  <c r="Y568" i="1" s="1"/>
  <c r="Q568" i="1"/>
  <c r="P568" i="1"/>
  <c r="O568" i="1"/>
  <c r="R567" i="1" a="1"/>
  <c r="R567" i="1" s="1"/>
  <c r="X567" i="1" s="1" a="1"/>
  <c r="X567" i="1" s="1"/>
  <c r="Y567" i="1" s="1" a="1"/>
  <c r="Y567" i="1" s="1"/>
  <c r="Q567" i="1"/>
  <c r="P567" i="1"/>
  <c r="O567" i="1"/>
  <c r="R566" i="1" a="1"/>
  <c r="R566" i="1" s="1"/>
  <c r="S566" i="1" s="1" a="1"/>
  <c r="S566" i="1" s="1"/>
  <c r="Q566" i="1"/>
  <c r="P566" i="1"/>
  <c r="O566" i="1"/>
  <c r="R565" i="1" a="1"/>
  <c r="R565" i="1" s="1"/>
  <c r="S565" i="1" s="1" a="1"/>
  <c r="S565" i="1" s="1"/>
  <c r="Q565" i="1"/>
  <c r="P565" i="1"/>
  <c r="O565" i="1"/>
  <c r="R564" i="1" a="1"/>
  <c r="R564" i="1" s="1"/>
  <c r="S564" i="1" s="1" a="1"/>
  <c r="S564" i="1" s="1"/>
  <c r="Q564" i="1"/>
  <c r="P564" i="1"/>
  <c r="O564" i="1"/>
  <c r="R563" i="1" a="1"/>
  <c r="R563" i="1" s="1"/>
  <c r="S563" i="1" s="1" a="1"/>
  <c r="S563" i="1" s="1"/>
  <c r="Q563" i="1"/>
  <c r="P563" i="1"/>
  <c r="O563" i="1"/>
  <c r="R562" i="1" a="1"/>
  <c r="R562" i="1" s="1"/>
  <c r="Q562" i="1"/>
  <c r="P562" i="1"/>
  <c r="O562" i="1"/>
  <c r="R561" i="1" a="1"/>
  <c r="R561" i="1" s="1"/>
  <c r="S561" i="1" s="1" a="1"/>
  <c r="S561" i="1" s="1"/>
  <c r="Q561" i="1"/>
  <c r="P561" i="1"/>
  <c r="O561" i="1"/>
  <c r="R560" i="1" a="1"/>
  <c r="R560" i="1" s="1"/>
  <c r="S560" i="1" s="1" a="1"/>
  <c r="S560" i="1" s="1"/>
  <c r="Q560" i="1"/>
  <c r="P560" i="1"/>
  <c r="O560" i="1"/>
  <c r="R559" i="1" a="1"/>
  <c r="R559" i="1" s="1"/>
  <c r="Z559" i="1" s="1" a="1"/>
  <c r="Z559" i="1" s="1"/>
  <c r="Q559" i="1"/>
  <c r="P559" i="1"/>
  <c r="O559" i="1"/>
  <c r="R558" i="1" a="1"/>
  <c r="R558" i="1" s="1"/>
  <c r="Z558" i="1" s="1" a="1"/>
  <c r="Z558" i="1" s="1"/>
  <c r="Q558" i="1"/>
  <c r="P558" i="1"/>
  <c r="O558" i="1"/>
  <c r="R557" i="1" a="1"/>
  <c r="R557" i="1" s="1"/>
  <c r="S557" i="1" s="1" a="1"/>
  <c r="S557" i="1" s="1"/>
  <c r="Q557" i="1"/>
  <c r="P557" i="1"/>
  <c r="O557" i="1"/>
  <c r="R556" i="1" a="1"/>
  <c r="R556" i="1" s="1"/>
  <c r="S556" i="1" s="1" a="1"/>
  <c r="S556" i="1" s="1"/>
  <c r="Q556" i="1"/>
  <c r="P556" i="1"/>
  <c r="O556" i="1"/>
  <c r="R555" i="1" a="1"/>
  <c r="R555" i="1" s="1"/>
  <c r="S555" i="1" s="1" a="1"/>
  <c r="S555" i="1" s="1"/>
  <c r="Q555" i="1"/>
  <c r="P555" i="1"/>
  <c r="O555" i="1"/>
  <c r="R554" i="1" a="1"/>
  <c r="R554" i="1" s="1"/>
  <c r="S554" i="1" s="1" a="1"/>
  <c r="S554" i="1" s="1"/>
  <c r="Q554" i="1"/>
  <c r="P554" i="1"/>
  <c r="O554" i="1"/>
  <c r="R553" i="1" a="1"/>
  <c r="R553" i="1" s="1"/>
  <c r="S553" i="1" s="1" a="1"/>
  <c r="S553" i="1" s="1"/>
  <c r="Q553" i="1"/>
  <c r="P553" i="1"/>
  <c r="O553" i="1"/>
  <c r="R552" i="1" a="1"/>
  <c r="R552" i="1" s="1"/>
  <c r="S552" i="1" s="1" a="1"/>
  <c r="S552" i="1" s="1"/>
  <c r="Q552" i="1"/>
  <c r="P552" i="1"/>
  <c r="O552" i="1"/>
  <c r="R551" i="1" a="1"/>
  <c r="R551" i="1" s="1"/>
  <c r="S551" i="1" s="1" a="1"/>
  <c r="S551" i="1" s="1"/>
  <c r="Q551" i="1"/>
  <c r="P551" i="1"/>
  <c r="O551" i="1"/>
  <c r="R550" i="1" a="1"/>
  <c r="R550" i="1" s="1"/>
  <c r="S550" i="1" s="1" a="1"/>
  <c r="S550" i="1" s="1"/>
  <c r="Q550" i="1"/>
  <c r="P550" i="1"/>
  <c r="O550" i="1"/>
  <c r="R549" i="1" a="1"/>
  <c r="R549" i="1" s="1"/>
  <c r="S549" i="1" s="1" a="1"/>
  <c r="S549" i="1" s="1"/>
  <c r="Q549" i="1"/>
  <c r="P549" i="1"/>
  <c r="O549" i="1"/>
  <c r="R548" i="1" a="1"/>
  <c r="R548" i="1" s="1"/>
  <c r="S548" i="1" s="1" a="1"/>
  <c r="S548" i="1" s="1"/>
  <c r="Q548" i="1"/>
  <c r="P548" i="1"/>
  <c r="O548" i="1"/>
  <c r="R547" i="1" a="1"/>
  <c r="R547" i="1" s="1"/>
  <c r="S547" i="1" s="1" a="1"/>
  <c r="S547" i="1" s="1"/>
  <c r="Q547" i="1"/>
  <c r="P547" i="1"/>
  <c r="O547" i="1"/>
  <c r="R546" i="1" a="1"/>
  <c r="R546" i="1" s="1"/>
  <c r="S546" i="1" s="1" a="1"/>
  <c r="S546" i="1" s="1"/>
  <c r="Q546" i="1"/>
  <c r="P546" i="1"/>
  <c r="O546" i="1"/>
  <c r="R545" i="1" a="1"/>
  <c r="R545" i="1" s="1"/>
  <c r="S545" i="1" s="1" a="1"/>
  <c r="S545" i="1" s="1"/>
  <c r="Q545" i="1"/>
  <c r="P545" i="1"/>
  <c r="O545" i="1"/>
  <c r="R544" i="1" a="1"/>
  <c r="R544" i="1" s="1"/>
  <c r="X544" i="1" s="1" a="1"/>
  <c r="X544" i="1" s="1"/>
  <c r="Y544" i="1" s="1" a="1"/>
  <c r="Y544" i="1" s="1"/>
  <c r="Q544" i="1"/>
  <c r="P544" i="1"/>
  <c r="O544" i="1"/>
  <c r="R543" i="1" a="1"/>
  <c r="R543" i="1" s="1"/>
  <c r="X543" i="1" s="1" a="1"/>
  <c r="X543" i="1" s="1"/>
  <c r="Y543" i="1" s="1" a="1"/>
  <c r="Y543" i="1" s="1"/>
  <c r="Q543" i="1"/>
  <c r="P543" i="1"/>
  <c r="O543" i="1"/>
  <c r="R542" i="1" a="1"/>
  <c r="R542" i="1" s="1"/>
  <c r="X542" i="1" s="1" a="1"/>
  <c r="X542" i="1" s="1"/>
  <c r="Y542" i="1" s="1" a="1"/>
  <c r="Y542" i="1" s="1"/>
  <c r="Q542" i="1"/>
  <c r="P542" i="1"/>
  <c r="O542" i="1"/>
  <c r="R541" i="1" a="1"/>
  <c r="R541" i="1" s="1"/>
  <c r="X541" i="1" s="1" a="1"/>
  <c r="X541" i="1" s="1"/>
  <c r="Y541" i="1" s="1" a="1"/>
  <c r="Y541" i="1" s="1"/>
  <c r="Q541" i="1"/>
  <c r="P541" i="1"/>
  <c r="O541" i="1"/>
  <c r="R540" i="1" a="1"/>
  <c r="R540" i="1" s="1"/>
  <c r="S540" i="1" s="1" a="1"/>
  <c r="S540" i="1" s="1"/>
  <c r="Q540" i="1"/>
  <c r="P540" i="1"/>
  <c r="O540" i="1"/>
  <c r="R539" i="1" a="1"/>
  <c r="R539" i="1" s="1"/>
  <c r="Q539" i="1"/>
  <c r="P539" i="1"/>
  <c r="O539" i="1"/>
  <c r="R538" i="1" a="1"/>
  <c r="R538" i="1" s="1"/>
  <c r="S538" i="1" s="1" a="1"/>
  <c r="S538" i="1" s="1"/>
  <c r="Q538" i="1"/>
  <c r="P538" i="1"/>
  <c r="O538" i="1"/>
  <c r="R537" i="1" a="1"/>
  <c r="R537" i="1" s="1"/>
  <c r="S537" i="1" s="1" a="1"/>
  <c r="S537" i="1" s="1"/>
  <c r="Q537" i="1"/>
  <c r="P537" i="1"/>
  <c r="O537" i="1"/>
  <c r="R536" i="1" a="1"/>
  <c r="R536" i="1" s="1"/>
  <c r="S536" i="1" s="1" a="1"/>
  <c r="S536" i="1" s="1"/>
  <c r="Q536" i="1"/>
  <c r="P536" i="1"/>
  <c r="O536" i="1"/>
  <c r="R535" i="1" a="1"/>
  <c r="R535" i="1" s="1"/>
  <c r="S535" i="1" s="1" a="1"/>
  <c r="S535" i="1" s="1"/>
  <c r="Q535" i="1"/>
  <c r="P535" i="1"/>
  <c r="O535" i="1"/>
  <c r="R534" i="1" a="1"/>
  <c r="R534" i="1" s="1"/>
  <c r="S534" i="1" s="1" a="1"/>
  <c r="S534" i="1" s="1"/>
  <c r="Q534" i="1"/>
  <c r="P534" i="1"/>
  <c r="O534" i="1"/>
  <c r="R533" i="1" a="1"/>
  <c r="R533" i="1" s="1"/>
  <c r="S533" i="1" s="1" a="1"/>
  <c r="S533" i="1" s="1"/>
  <c r="Q533" i="1"/>
  <c r="P533" i="1"/>
  <c r="O533" i="1"/>
  <c r="R532" i="1" a="1"/>
  <c r="R532" i="1" s="1"/>
  <c r="S532" i="1" s="1" a="1"/>
  <c r="S532" i="1" s="1"/>
  <c r="Q532" i="1"/>
  <c r="P532" i="1"/>
  <c r="O532" i="1"/>
  <c r="R531" i="1" a="1"/>
  <c r="R531" i="1" s="1"/>
  <c r="S531" i="1" s="1" a="1"/>
  <c r="S531" i="1" s="1"/>
  <c r="Q531" i="1"/>
  <c r="P531" i="1"/>
  <c r="O531" i="1"/>
  <c r="R530" i="1" a="1"/>
  <c r="R530" i="1" s="1"/>
  <c r="Z530" i="1" s="1" a="1"/>
  <c r="Z530" i="1" s="1"/>
  <c r="Q530" i="1"/>
  <c r="P530" i="1"/>
  <c r="O530" i="1"/>
  <c r="R529" i="1" a="1"/>
  <c r="R529" i="1" s="1"/>
  <c r="S529" i="1" s="1" a="1"/>
  <c r="S529" i="1" s="1"/>
  <c r="Q529" i="1"/>
  <c r="P529" i="1"/>
  <c r="O529" i="1"/>
  <c r="R528" i="1" a="1"/>
  <c r="R528" i="1" s="1"/>
  <c r="Z528" i="1" s="1" a="1"/>
  <c r="Z528" i="1" s="1"/>
  <c r="Q528" i="1"/>
  <c r="P528" i="1"/>
  <c r="O528" i="1"/>
  <c r="R527" i="1" a="1"/>
  <c r="R527" i="1" s="1"/>
  <c r="S527" i="1" s="1" a="1"/>
  <c r="S527" i="1" s="1"/>
  <c r="Q527" i="1"/>
  <c r="P527" i="1"/>
  <c r="O527" i="1"/>
  <c r="R526" i="1" a="1"/>
  <c r="R526" i="1" s="1"/>
  <c r="S526" i="1" s="1" a="1"/>
  <c r="S526" i="1" s="1"/>
  <c r="Q526" i="1"/>
  <c r="P526" i="1"/>
  <c r="O526" i="1"/>
  <c r="R525" i="1" a="1"/>
  <c r="R525" i="1" s="1"/>
  <c r="S525" i="1" s="1" a="1"/>
  <c r="S525" i="1" s="1"/>
  <c r="Q525" i="1"/>
  <c r="P525" i="1"/>
  <c r="O525" i="1"/>
  <c r="R524" i="1" a="1"/>
  <c r="R524" i="1" s="1"/>
  <c r="S524" i="1" s="1" a="1"/>
  <c r="S524" i="1" s="1"/>
  <c r="Q524" i="1"/>
  <c r="P524" i="1"/>
  <c r="O524" i="1"/>
  <c r="R523" i="1" a="1"/>
  <c r="R523" i="1" s="1"/>
  <c r="S523" i="1" s="1" a="1"/>
  <c r="S523" i="1" s="1"/>
  <c r="Q523" i="1"/>
  <c r="P523" i="1"/>
  <c r="O523" i="1"/>
  <c r="R522" i="1" a="1"/>
  <c r="R522" i="1" s="1"/>
  <c r="S522" i="1" s="1" a="1"/>
  <c r="S522" i="1" s="1"/>
  <c r="Q522" i="1"/>
  <c r="P522" i="1"/>
  <c r="O522" i="1"/>
  <c r="R521" i="1" a="1"/>
  <c r="R521" i="1" s="1"/>
  <c r="S521" i="1" s="1" a="1"/>
  <c r="S521" i="1" s="1"/>
  <c r="Q521" i="1"/>
  <c r="P521" i="1"/>
  <c r="O521" i="1"/>
  <c r="R520" i="1" a="1"/>
  <c r="R520" i="1" s="1"/>
  <c r="X520" i="1" s="1" a="1"/>
  <c r="X520" i="1" s="1"/>
  <c r="Y520" i="1" s="1" a="1"/>
  <c r="Y520" i="1" s="1"/>
  <c r="Q520" i="1"/>
  <c r="P520" i="1"/>
  <c r="O520" i="1"/>
  <c r="R519" i="1" a="1"/>
  <c r="R519" i="1" s="1"/>
  <c r="X519" i="1" s="1" a="1"/>
  <c r="X519" i="1" s="1"/>
  <c r="Y519" i="1" s="1" a="1"/>
  <c r="Y519" i="1" s="1"/>
  <c r="Q519" i="1"/>
  <c r="P519" i="1"/>
  <c r="O519" i="1"/>
  <c r="R518" i="1" a="1"/>
  <c r="R518" i="1" s="1"/>
  <c r="X518" i="1" s="1" a="1"/>
  <c r="X518" i="1" s="1"/>
  <c r="Y518" i="1" s="1" a="1"/>
  <c r="Y518" i="1" s="1"/>
  <c r="Q518" i="1"/>
  <c r="P518" i="1"/>
  <c r="O518" i="1"/>
  <c r="R517" i="1" a="1"/>
  <c r="R517" i="1" s="1"/>
  <c r="X517" i="1" s="1" a="1"/>
  <c r="X517" i="1" s="1"/>
  <c r="Y517" i="1" s="1" a="1"/>
  <c r="Y517" i="1" s="1"/>
  <c r="Q517" i="1"/>
  <c r="P517" i="1"/>
  <c r="O517" i="1"/>
  <c r="R516" i="1" a="1"/>
  <c r="R516" i="1" s="1"/>
  <c r="S516" i="1" s="1" a="1"/>
  <c r="S516" i="1" s="1"/>
  <c r="Q516" i="1"/>
  <c r="P516" i="1"/>
  <c r="O516" i="1"/>
  <c r="R515" i="1" a="1"/>
  <c r="R515" i="1" s="1"/>
  <c r="Q515" i="1"/>
  <c r="P515" i="1"/>
  <c r="O515" i="1"/>
  <c r="R514" i="1" a="1"/>
  <c r="R514" i="1" s="1"/>
  <c r="S514" i="1" s="1" a="1"/>
  <c r="S514" i="1" s="1"/>
  <c r="Q514" i="1"/>
  <c r="P514" i="1"/>
  <c r="O514" i="1"/>
  <c r="Q513" i="1"/>
  <c r="Q512" i="1"/>
  <c r="Q511" i="1"/>
  <c r="Q510" i="1"/>
  <c r="Q509" i="1"/>
  <c r="Q508" i="1"/>
  <c r="Q507" i="1"/>
  <c r="Q506" i="1"/>
  <c r="Q505" i="1"/>
  <c r="Q504" i="1"/>
  <c r="Q503" i="1"/>
  <c r="Q502" i="1"/>
  <c r="Q501" i="1"/>
  <c r="Q500" i="1"/>
  <c r="Q499" i="1"/>
  <c r="Q498" i="1"/>
  <c r="Q497" i="1"/>
  <c r="Q496" i="1"/>
  <c r="Q495" i="1"/>
  <c r="Q494" i="1"/>
  <c r="Q493" i="1"/>
  <c r="Q492" i="1"/>
  <c r="Q491" i="1"/>
  <c r="Q490" i="1"/>
  <c r="Q489" i="1"/>
  <c r="Q488" i="1"/>
  <c r="Q487" i="1"/>
  <c r="Q486" i="1"/>
  <c r="Q485" i="1"/>
  <c r="Q484" i="1"/>
  <c r="Q483" i="1"/>
  <c r="Q482" i="1"/>
  <c r="Q481" i="1"/>
  <c r="Q480" i="1"/>
  <c r="Q479" i="1"/>
  <c r="Q478" i="1"/>
  <c r="Q477" i="1"/>
  <c r="Q476" i="1"/>
  <c r="Q475" i="1"/>
  <c r="Q474" i="1"/>
  <c r="Q473" i="1"/>
  <c r="Q472" i="1"/>
  <c r="Q471" i="1"/>
  <c r="Q470" i="1"/>
  <c r="Q469" i="1"/>
  <c r="Q468" i="1"/>
  <c r="Q467" i="1"/>
  <c r="Q466" i="1"/>
  <c r="Q465" i="1"/>
  <c r="Q464" i="1"/>
  <c r="Q463" i="1"/>
  <c r="Q462" i="1"/>
  <c r="Q461" i="1"/>
  <c r="Q460" i="1"/>
  <c r="Q459" i="1"/>
  <c r="Q458" i="1"/>
  <c r="Q454" i="1"/>
  <c r="Q453" i="1"/>
  <c r="Q452" i="1"/>
  <c r="Q451" i="1"/>
  <c r="Q450" i="1"/>
  <c r="Q449" i="1"/>
  <c r="Q448" i="1"/>
  <c r="Q447" i="1"/>
  <c r="Q446" i="1"/>
  <c r="Q445" i="1"/>
  <c r="Q444" i="1"/>
  <c r="Q443" i="1"/>
  <c r="Q442" i="1"/>
  <c r="Q441" i="1"/>
  <c r="Q440" i="1"/>
  <c r="Q439" i="1"/>
  <c r="Q438" i="1"/>
  <c r="Q437" i="1"/>
  <c r="Q436" i="1"/>
  <c r="Q435" i="1"/>
  <c r="Q434" i="1"/>
  <c r="Q433" i="1"/>
  <c r="Q432" i="1"/>
  <c r="Q431" i="1"/>
  <c r="Q430" i="1"/>
  <c r="Q429" i="1"/>
  <c r="Q428" i="1"/>
  <c r="Q427" i="1"/>
  <c r="Q426" i="1"/>
  <c r="Q425" i="1"/>
  <c r="Q424" i="1"/>
  <c r="Q423" i="1"/>
  <c r="Q422" i="1"/>
  <c r="Q421" i="1"/>
  <c r="Q420" i="1"/>
  <c r="Q419" i="1"/>
  <c r="Q418" i="1"/>
  <c r="Q417" i="1"/>
  <c r="Q416" i="1"/>
  <c r="Q415" i="1"/>
  <c r="Q414" i="1"/>
  <c r="Q413" i="1"/>
  <c r="Q412" i="1"/>
  <c r="Q411" i="1"/>
  <c r="Q410" i="1"/>
  <c r="Q409" i="1"/>
  <c r="Q408" i="1"/>
  <c r="Q407" i="1"/>
  <c r="Q406" i="1"/>
  <c r="Q405" i="1"/>
  <c r="Q404" i="1"/>
  <c r="Q403" i="1"/>
  <c r="Q402" i="1"/>
  <c r="Q401" i="1"/>
  <c r="Q400" i="1"/>
  <c r="Q399" i="1"/>
  <c r="Q398" i="1"/>
  <c r="Q397" i="1"/>
  <c r="Q396" i="1"/>
  <c r="Q395" i="1"/>
  <c r="Q394" i="1"/>
  <c r="Q391" i="1"/>
  <c r="Q390" i="1"/>
  <c r="Q386" i="1"/>
  <c r="Q385" i="1"/>
  <c r="Q384" i="1"/>
  <c r="Q383" i="1"/>
  <c r="Q382" i="1"/>
  <c r="Q381" i="1"/>
  <c r="Q380" i="1"/>
  <c r="Q379" i="1"/>
  <c r="Q378" i="1"/>
  <c r="Q375" i="1"/>
  <c r="Q374" i="1"/>
  <c r="Q371" i="1"/>
  <c r="Q370" i="1"/>
  <c r="Q369" i="1"/>
  <c r="Q368" i="1"/>
  <c r="Q367" i="1"/>
  <c r="Q366" i="1"/>
  <c r="Q363" i="1"/>
  <c r="Q362" i="1"/>
  <c r="Q361" i="1"/>
  <c r="Q360" i="1"/>
  <c r="Q359" i="1"/>
  <c r="Q358" i="1"/>
  <c r="Q357" i="1"/>
  <c r="Q356" i="1"/>
  <c r="Q355" i="1"/>
  <c r="Q354" i="1"/>
  <c r="Q353" i="1"/>
  <c r="Q352" i="1"/>
  <c r="Q351" i="1"/>
  <c r="Q350" i="1"/>
  <c r="Q349" i="1"/>
  <c r="Q348" i="1"/>
  <c r="Q347" i="1"/>
  <c r="Q346" i="1"/>
  <c r="Q345" i="1"/>
  <c r="Q344" i="1"/>
  <c r="Q343" i="1"/>
  <c r="Q342" i="1"/>
  <c r="Q341" i="1"/>
  <c r="Q340" i="1"/>
  <c r="Q339" i="1"/>
  <c r="Q338" i="1"/>
  <c r="Q337" i="1"/>
  <c r="Q336" i="1"/>
  <c r="Q335" i="1"/>
  <c r="Q334" i="1"/>
  <c r="Q333" i="1"/>
  <c r="Q332" i="1"/>
  <c r="Q331" i="1"/>
  <c r="Q330" i="1"/>
  <c r="Q329" i="1"/>
  <c r="Q328" i="1"/>
  <c r="Q327" i="1"/>
  <c r="Q326" i="1"/>
  <c r="Q325" i="1"/>
  <c r="Q324" i="1"/>
  <c r="Q323" i="1"/>
  <c r="Q322" i="1"/>
  <c r="Q321" i="1"/>
  <c r="Q320" i="1"/>
  <c r="Q319" i="1"/>
  <c r="Q318" i="1"/>
  <c r="Q317" i="1"/>
  <c r="Q316" i="1"/>
  <c r="Q315" i="1"/>
  <c r="Q314" i="1"/>
  <c r="Q313" i="1"/>
  <c r="Q312" i="1"/>
  <c r="Q311" i="1"/>
  <c r="Q310" i="1"/>
  <c r="Q309" i="1"/>
  <c r="Q308" i="1"/>
  <c r="Q307" i="1"/>
  <c r="Q306" i="1"/>
  <c r="Q305" i="1"/>
  <c r="Q304" i="1"/>
  <c r="Q303" i="1"/>
  <c r="Q302" i="1"/>
  <c r="Q301" i="1"/>
  <c r="Q300" i="1"/>
  <c r="Q299" i="1"/>
  <c r="Q298" i="1"/>
  <c r="Q297" i="1"/>
  <c r="Q296" i="1"/>
  <c r="Q295" i="1"/>
  <c r="Q294" i="1"/>
  <c r="Q293" i="1"/>
  <c r="Q292" i="1"/>
  <c r="Q291" i="1"/>
  <c r="Q290" i="1"/>
  <c r="Q289" i="1"/>
  <c r="Q288" i="1"/>
  <c r="Q287" i="1"/>
  <c r="Q286" i="1"/>
  <c r="Q285" i="1"/>
  <c r="Q284" i="1"/>
  <c r="Q283" i="1"/>
  <c r="Q282" i="1"/>
  <c r="Q281" i="1"/>
  <c r="Q280" i="1"/>
  <c r="Q279" i="1"/>
  <c r="Q278" i="1"/>
  <c r="Q277" i="1"/>
  <c r="Q276" i="1"/>
  <c r="Q275" i="1"/>
  <c r="Q274" i="1"/>
  <c r="Q273" i="1"/>
  <c r="Q272" i="1"/>
  <c r="Q271" i="1"/>
  <c r="Q270" i="1"/>
  <c r="Q266" i="1"/>
  <c r="Q263" i="1"/>
  <c r="Q262" i="1"/>
  <c r="Q260" i="1"/>
  <c r="Q259" i="1"/>
  <c r="Q258" i="1"/>
  <c r="Q257" i="1"/>
  <c r="Q256" i="1"/>
  <c r="Q255" i="1"/>
  <c r="Q254" i="1"/>
  <c r="Q253" i="1"/>
  <c r="Q252" i="1"/>
  <c r="Q251" i="1"/>
  <c r="Q250" i="1"/>
  <c r="Q249" i="1"/>
  <c r="Q248" i="1"/>
  <c r="Q247" i="1"/>
  <c r="Q246" i="1"/>
  <c r="Q245" i="1"/>
  <c r="Q244" i="1"/>
  <c r="Q243" i="1"/>
  <c r="Q242" i="1"/>
  <c r="Q239" i="1"/>
  <c r="Q238" i="1"/>
  <c r="Q236" i="1"/>
  <c r="Q235" i="1"/>
  <c r="Q234" i="1"/>
  <c r="Q233" i="1"/>
  <c r="Q232" i="1"/>
  <c r="Q231" i="1"/>
  <c r="Q230" i="1"/>
  <c r="Q229" i="1"/>
  <c r="Q228" i="1"/>
  <c r="Q227" i="1"/>
  <c r="Q226" i="1"/>
  <c r="Q225" i="1"/>
  <c r="Q224" i="1"/>
  <c r="Q223" i="1"/>
  <c r="Q222" i="1"/>
  <c r="Q221" i="1"/>
  <c r="Q220" i="1"/>
  <c r="Q219" i="1"/>
  <c r="Q218" i="1"/>
  <c r="Q217" i="1"/>
  <c r="Q216" i="1"/>
  <c r="Q215" i="1"/>
  <c r="Q214" i="1"/>
  <c r="Q213" i="1"/>
  <c r="Q212" i="1"/>
  <c r="Q211" i="1"/>
  <c r="Q210" i="1"/>
  <c r="Q209" i="1"/>
  <c r="Q208" i="1"/>
  <c r="Q207" i="1"/>
  <c r="Q206" i="1"/>
  <c r="Q205" i="1"/>
  <c r="Q204" i="1"/>
  <c r="Q203" i="1"/>
  <c r="Q202" i="1"/>
  <c r="Q201" i="1"/>
  <c r="Q200" i="1"/>
  <c r="Q199" i="1"/>
  <c r="Q198" i="1"/>
  <c r="Q195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Q171" i="1"/>
  <c r="Q170" i="1"/>
  <c r="Q169" i="1"/>
  <c r="Q168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0" i="1"/>
  <c r="Q128" i="1"/>
  <c r="Q127" i="1"/>
  <c r="Q126" i="1"/>
  <c r="Q125" i="1"/>
  <c r="Q124" i="1"/>
  <c r="Q123" i="1"/>
  <c r="Q122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99" i="1"/>
  <c r="Q98" i="1"/>
  <c r="Q96" i="1"/>
  <c r="Q95" i="1"/>
  <c r="Q94" i="1"/>
  <c r="Q93" i="1"/>
  <c r="Q92" i="1"/>
  <c r="Q91" i="1"/>
  <c r="Q90" i="1"/>
  <c r="Q87" i="1"/>
  <c r="Q86" i="1"/>
  <c r="Q82" i="1"/>
  <c r="Q79" i="1"/>
  <c r="Q78" i="1"/>
  <c r="Q76" i="1"/>
  <c r="Q75" i="1"/>
  <c r="Q74" i="1"/>
  <c r="Q71" i="1"/>
  <c r="Q70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0" i="1"/>
  <c r="Q49" i="1"/>
  <c r="Q48" i="1"/>
  <c r="Q47" i="1"/>
  <c r="Q46" i="1"/>
  <c r="Q44" i="1"/>
  <c r="Q43" i="1"/>
  <c r="Q42" i="1"/>
  <c r="Q39" i="1"/>
  <c r="Q38" i="1"/>
  <c r="Q37" i="1"/>
  <c r="Q36" i="1"/>
  <c r="Q35" i="1"/>
  <c r="Q34" i="1"/>
  <c r="Q31" i="1"/>
  <c r="Q30" i="1"/>
  <c r="Q29" i="1"/>
  <c r="Q28" i="1"/>
  <c r="Q27" i="1"/>
  <c r="Q26" i="1"/>
  <c r="Q24" i="1"/>
  <c r="Q23" i="1"/>
  <c r="Q22" i="1"/>
  <c r="Q20" i="1"/>
  <c r="Q19" i="1"/>
  <c r="Q18" i="1"/>
  <c r="Q16" i="1"/>
  <c r="Q15" i="1"/>
  <c r="Q14" i="1"/>
  <c r="Q13" i="1"/>
  <c r="Q12" i="1"/>
  <c r="Q11" i="1"/>
  <c r="Q10" i="1"/>
  <c r="Q9" i="1"/>
  <c r="Q8" i="1"/>
  <c r="Q7" i="1"/>
  <c r="Q6" i="1"/>
  <c r="Q3" i="1"/>
  <c r="Q2" i="1"/>
  <c r="P513" i="1"/>
  <c r="P512" i="1"/>
  <c r="P511" i="1"/>
  <c r="P510" i="1"/>
  <c r="P509" i="1"/>
  <c r="P508" i="1"/>
  <c r="P507" i="1"/>
  <c r="P506" i="1"/>
  <c r="P505" i="1"/>
  <c r="P504" i="1"/>
  <c r="P503" i="1"/>
  <c r="P502" i="1"/>
  <c r="P50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P488" i="1"/>
  <c r="P487" i="1"/>
  <c r="P486" i="1"/>
  <c r="P485" i="1"/>
  <c r="P484" i="1"/>
  <c r="P483" i="1"/>
  <c r="P482" i="1"/>
  <c r="P481" i="1"/>
  <c r="P480" i="1"/>
  <c r="P479" i="1"/>
  <c r="P478" i="1"/>
  <c r="P477" i="1"/>
  <c r="P476" i="1"/>
  <c r="P475" i="1"/>
  <c r="P474" i="1"/>
  <c r="P473" i="1"/>
  <c r="P472" i="1"/>
  <c r="P471" i="1"/>
  <c r="P470" i="1"/>
  <c r="P469" i="1"/>
  <c r="P468" i="1"/>
  <c r="P467" i="1"/>
  <c r="P466" i="1"/>
  <c r="P465" i="1"/>
  <c r="P464" i="1"/>
  <c r="P463" i="1"/>
  <c r="P462" i="1"/>
  <c r="P461" i="1"/>
  <c r="P460" i="1"/>
  <c r="P459" i="1"/>
  <c r="P458" i="1"/>
  <c r="P454" i="1"/>
  <c r="P453" i="1"/>
  <c r="P452" i="1"/>
  <c r="P451" i="1"/>
  <c r="P450" i="1"/>
  <c r="P449" i="1"/>
  <c r="P448" i="1"/>
  <c r="P447" i="1"/>
  <c r="P446" i="1"/>
  <c r="P445" i="1"/>
  <c r="P444" i="1"/>
  <c r="P443" i="1"/>
  <c r="P442" i="1"/>
  <c r="P441" i="1"/>
  <c r="P440" i="1"/>
  <c r="P439" i="1"/>
  <c r="P438" i="1"/>
  <c r="P437" i="1"/>
  <c r="P436" i="1"/>
  <c r="P435" i="1"/>
  <c r="P434" i="1"/>
  <c r="P433" i="1"/>
  <c r="P432" i="1"/>
  <c r="P431" i="1"/>
  <c r="P430" i="1"/>
  <c r="P429" i="1"/>
  <c r="P428" i="1"/>
  <c r="P427" i="1"/>
  <c r="P426" i="1"/>
  <c r="P425" i="1"/>
  <c r="P424" i="1"/>
  <c r="P423" i="1"/>
  <c r="P422" i="1"/>
  <c r="P421" i="1"/>
  <c r="P420" i="1"/>
  <c r="P419" i="1"/>
  <c r="P418" i="1"/>
  <c r="P417" i="1"/>
  <c r="P416" i="1"/>
  <c r="P415" i="1"/>
  <c r="P414" i="1"/>
  <c r="P413" i="1"/>
  <c r="P412" i="1"/>
  <c r="P411" i="1"/>
  <c r="P410" i="1"/>
  <c r="P409" i="1"/>
  <c r="P408" i="1"/>
  <c r="P407" i="1"/>
  <c r="P406" i="1"/>
  <c r="P405" i="1"/>
  <c r="P404" i="1"/>
  <c r="P403" i="1"/>
  <c r="P402" i="1"/>
  <c r="P401" i="1"/>
  <c r="P400" i="1"/>
  <c r="P399" i="1"/>
  <c r="P398" i="1"/>
  <c r="P397" i="1"/>
  <c r="P396" i="1"/>
  <c r="P395" i="1"/>
  <c r="P394" i="1"/>
  <c r="P391" i="1"/>
  <c r="P390" i="1"/>
  <c r="P386" i="1"/>
  <c r="P385" i="1"/>
  <c r="P384" i="1"/>
  <c r="P383" i="1"/>
  <c r="P382" i="1"/>
  <c r="P381" i="1"/>
  <c r="P380" i="1"/>
  <c r="P379" i="1"/>
  <c r="P378" i="1"/>
  <c r="P375" i="1"/>
  <c r="P374" i="1"/>
  <c r="P371" i="1"/>
  <c r="P370" i="1"/>
  <c r="P369" i="1"/>
  <c r="P368" i="1"/>
  <c r="P367" i="1"/>
  <c r="P366" i="1"/>
  <c r="P363" i="1"/>
  <c r="P362" i="1"/>
  <c r="P361" i="1"/>
  <c r="P360" i="1"/>
  <c r="P359" i="1"/>
  <c r="P358" i="1"/>
  <c r="P357" i="1"/>
  <c r="P356" i="1"/>
  <c r="P355" i="1"/>
  <c r="P354" i="1"/>
  <c r="P353" i="1"/>
  <c r="P352" i="1"/>
  <c r="P351" i="1"/>
  <c r="P350" i="1"/>
  <c r="P349" i="1"/>
  <c r="P348" i="1"/>
  <c r="P347" i="1"/>
  <c r="P346" i="1"/>
  <c r="P345" i="1"/>
  <c r="P344" i="1"/>
  <c r="P343" i="1"/>
  <c r="P342" i="1"/>
  <c r="P341" i="1"/>
  <c r="P340" i="1"/>
  <c r="P339" i="1"/>
  <c r="P338" i="1"/>
  <c r="P337" i="1"/>
  <c r="P336" i="1"/>
  <c r="P335" i="1"/>
  <c r="P334" i="1"/>
  <c r="P333" i="1"/>
  <c r="P332" i="1"/>
  <c r="P331" i="1"/>
  <c r="P330" i="1"/>
  <c r="P329" i="1"/>
  <c r="P328" i="1"/>
  <c r="P327" i="1"/>
  <c r="P326" i="1"/>
  <c r="P325" i="1"/>
  <c r="P324" i="1"/>
  <c r="P323" i="1"/>
  <c r="P322" i="1"/>
  <c r="P321" i="1"/>
  <c r="P320" i="1"/>
  <c r="P319" i="1"/>
  <c r="P318" i="1"/>
  <c r="P317" i="1"/>
  <c r="P316" i="1"/>
  <c r="P315" i="1"/>
  <c r="P314" i="1"/>
  <c r="P313" i="1"/>
  <c r="P312" i="1"/>
  <c r="P311" i="1"/>
  <c r="P310" i="1"/>
  <c r="P309" i="1"/>
  <c r="P308" i="1"/>
  <c r="P307" i="1"/>
  <c r="P306" i="1"/>
  <c r="P305" i="1"/>
  <c r="P304" i="1"/>
  <c r="P303" i="1"/>
  <c r="P302" i="1"/>
  <c r="P301" i="1"/>
  <c r="P300" i="1"/>
  <c r="P299" i="1"/>
  <c r="P298" i="1"/>
  <c r="P297" i="1"/>
  <c r="P296" i="1"/>
  <c r="P295" i="1"/>
  <c r="P294" i="1"/>
  <c r="P293" i="1"/>
  <c r="P292" i="1"/>
  <c r="P291" i="1"/>
  <c r="P290" i="1"/>
  <c r="P289" i="1"/>
  <c r="P288" i="1"/>
  <c r="P287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6" i="1"/>
  <c r="P263" i="1"/>
  <c r="P262" i="1"/>
  <c r="P260" i="1"/>
  <c r="P259" i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39" i="1"/>
  <c r="P238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0" i="1"/>
  <c r="P128" i="1"/>
  <c r="P127" i="1"/>
  <c r="P126" i="1"/>
  <c r="P125" i="1"/>
  <c r="P124" i="1"/>
  <c r="P123" i="1"/>
  <c r="P122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99" i="1"/>
  <c r="P98" i="1"/>
  <c r="P96" i="1"/>
  <c r="P95" i="1"/>
  <c r="P94" i="1"/>
  <c r="P93" i="1"/>
  <c r="P92" i="1"/>
  <c r="P91" i="1"/>
  <c r="P90" i="1"/>
  <c r="P87" i="1"/>
  <c r="P86" i="1"/>
  <c r="P82" i="1"/>
  <c r="P79" i="1"/>
  <c r="P78" i="1"/>
  <c r="P76" i="1"/>
  <c r="P75" i="1"/>
  <c r="P74" i="1"/>
  <c r="P71" i="1"/>
  <c r="P70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0" i="1"/>
  <c r="P49" i="1"/>
  <c r="P48" i="1"/>
  <c r="P47" i="1"/>
  <c r="P46" i="1"/>
  <c r="P44" i="1"/>
  <c r="P43" i="1"/>
  <c r="P42" i="1"/>
  <c r="P39" i="1"/>
  <c r="P38" i="1"/>
  <c r="P37" i="1"/>
  <c r="P36" i="1"/>
  <c r="P35" i="1"/>
  <c r="P34" i="1"/>
  <c r="P31" i="1"/>
  <c r="P30" i="1"/>
  <c r="P29" i="1"/>
  <c r="P28" i="1"/>
  <c r="P27" i="1"/>
  <c r="P26" i="1"/>
  <c r="P24" i="1"/>
  <c r="P23" i="1"/>
  <c r="P22" i="1"/>
  <c r="P20" i="1"/>
  <c r="P19" i="1"/>
  <c r="P18" i="1"/>
  <c r="P16" i="1"/>
  <c r="P15" i="1"/>
  <c r="P14" i="1"/>
  <c r="P13" i="1"/>
  <c r="P12" i="1"/>
  <c r="P11" i="1"/>
  <c r="P10" i="1"/>
  <c r="P9" i="1"/>
  <c r="P8" i="1"/>
  <c r="P7" i="1"/>
  <c r="P6" i="1"/>
  <c r="P3" i="1"/>
  <c r="P2" i="1"/>
  <c r="R2" i="1" a="1"/>
  <c r="R2" i="1" s="1"/>
  <c r="W2" i="1" s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1" i="1"/>
  <c r="O390" i="1"/>
  <c r="O386" i="1"/>
  <c r="O385" i="1"/>
  <c r="O384" i="1"/>
  <c r="O383" i="1"/>
  <c r="O382" i="1"/>
  <c r="O381" i="1"/>
  <c r="O380" i="1"/>
  <c r="O379" i="1"/>
  <c r="O378" i="1"/>
  <c r="O375" i="1"/>
  <c r="O374" i="1"/>
  <c r="O371" i="1"/>
  <c r="O370" i="1"/>
  <c r="O369" i="1"/>
  <c r="O368" i="1"/>
  <c r="O367" i="1"/>
  <c r="O366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6" i="1"/>
  <c r="O263" i="1"/>
  <c r="O262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39" i="1"/>
  <c r="O238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0" i="1"/>
  <c r="O128" i="1"/>
  <c r="O127" i="1"/>
  <c r="O126" i="1"/>
  <c r="O125" i="1"/>
  <c r="O124" i="1"/>
  <c r="O123" i="1"/>
  <c r="O122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99" i="1"/>
  <c r="O98" i="1"/>
  <c r="O96" i="1"/>
  <c r="O95" i="1"/>
  <c r="O94" i="1"/>
  <c r="O93" i="1"/>
  <c r="O92" i="1"/>
  <c r="O91" i="1"/>
  <c r="O90" i="1"/>
  <c r="O87" i="1"/>
  <c r="O86" i="1"/>
  <c r="O82" i="1"/>
  <c r="O79" i="1"/>
  <c r="O78" i="1"/>
  <c r="O76" i="1"/>
  <c r="O75" i="1"/>
  <c r="O74" i="1"/>
  <c r="O71" i="1"/>
  <c r="O70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0" i="1"/>
  <c r="O49" i="1"/>
  <c r="O48" i="1"/>
  <c r="O47" i="1"/>
  <c r="O46" i="1"/>
  <c r="O44" i="1"/>
  <c r="O43" i="1"/>
  <c r="O42" i="1"/>
  <c r="O39" i="1"/>
  <c r="O38" i="1"/>
  <c r="O37" i="1"/>
  <c r="O36" i="1"/>
  <c r="O35" i="1"/>
  <c r="O34" i="1"/>
  <c r="O31" i="1"/>
  <c r="O30" i="1"/>
  <c r="O29" i="1"/>
  <c r="O28" i="1"/>
  <c r="O27" i="1"/>
  <c r="O26" i="1"/>
  <c r="O24" i="1"/>
  <c r="O23" i="1"/>
  <c r="O22" i="1"/>
  <c r="O20" i="1"/>
  <c r="O19" i="1"/>
  <c r="O18" i="1"/>
  <c r="O16" i="1"/>
  <c r="O15" i="1"/>
  <c r="O14" i="1"/>
  <c r="O13" i="1"/>
  <c r="O12" i="1"/>
  <c r="O11" i="1"/>
  <c r="O10" i="1"/>
  <c r="O9" i="1"/>
  <c r="O8" i="1"/>
  <c r="O7" i="1"/>
  <c r="O6" i="1"/>
  <c r="O3" i="1"/>
  <c r="O2" i="1"/>
  <c r="R513" i="1" a="1"/>
  <c r="R513" i="1" s="1"/>
  <c r="S513" i="1" s="1" a="1"/>
  <c r="S513" i="1" s="1"/>
  <c r="R512" i="1" a="1"/>
  <c r="R512" i="1" s="1"/>
  <c r="S512" i="1" s="1" a="1"/>
  <c r="S512" i="1" s="1"/>
  <c r="R511" i="1" a="1"/>
  <c r="R511" i="1" s="1"/>
  <c r="S511" i="1" s="1" a="1"/>
  <c r="S511" i="1" s="1"/>
  <c r="R510" i="1" a="1"/>
  <c r="R510" i="1" s="1"/>
  <c r="X510" i="1" s="1" a="1"/>
  <c r="X510" i="1" s="1"/>
  <c r="Y510" i="1" s="1" a="1"/>
  <c r="Y510" i="1" s="1"/>
  <c r="R509" i="1" a="1"/>
  <c r="R509" i="1" s="1"/>
  <c r="S509" i="1" s="1" a="1"/>
  <c r="S509" i="1" s="1"/>
  <c r="R508" i="1" a="1"/>
  <c r="R508" i="1" s="1"/>
  <c r="S508" i="1" s="1" a="1"/>
  <c r="S508" i="1" s="1"/>
  <c r="R507" i="1" a="1"/>
  <c r="R507" i="1" s="1"/>
  <c r="S507" i="1" s="1" a="1"/>
  <c r="S507" i="1" s="1"/>
  <c r="R506" i="1" a="1"/>
  <c r="R506" i="1" s="1"/>
  <c r="S506" i="1" s="1" a="1"/>
  <c r="S506" i="1" s="1"/>
  <c r="R505" i="1" a="1"/>
  <c r="R505" i="1" s="1"/>
  <c r="S505" i="1" s="1" a="1"/>
  <c r="S505" i="1" s="1"/>
  <c r="R504" i="1" a="1"/>
  <c r="R504" i="1" s="1"/>
  <c r="S504" i="1" s="1" a="1"/>
  <c r="S504" i="1" s="1"/>
  <c r="R503" i="1" a="1"/>
  <c r="R503" i="1" s="1"/>
  <c r="S503" i="1" s="1" a="1"/>
  <c r="S503" i="1" s="1"/>
  <c r="R502" i="1" a="1"/>
  <c r="R502" i="1" s="1"/>
  <c r="S502" i="1" s="1" a="1"/>
  <c r="S502" i="1" s="1"/>
  <c r="R501" i="1" a="1"/>
  <c r="R501" i="1" s="1"/>
  <c r="S501" i="1" s="1" a="1"/>
  <c r="S501" i="1" s="1"/>
  <c r="R500" i="1" a="1"/>
  <c r="R500" i="1" s="1"/>
  <c r="S500" i="1" s="1" a="1"/>
  <c r="S500" i="1" s="1"/>
  <c r="R499" i="1" a="1"/>
  <c r="R499" i="1" s="1"/>
  <c r="S499" i="1" s="1" a="1"/>
  <c r="S499" i="1" s="1"/>
  <c r="R498" i="1" a="1"/>
  <c r="R498" i="1" s="1"/>
  <c r="S498" i="1" s="1" a="1"/>
  <c r="S498" i="1" s="1"/>
  <c r="R497" i="1" a="1"/>
  <c r="R497" i="1" s="1"/>
  <c r="S497" i="1" s="1" a="1"/>
  <c r="S497" i="1" s="1"/>
  <c r="R496" i="1" a="1"/>
  <c r="R496" i="1" s="1"/>
  <c r="S496" i="1" s="1" a="1"/>
  <c r="S496" i="1" s="1"/>
  <c r="R495" i="1" a="1"/>
  <c r="R495" i="1" s="1"/>
  <c r="S495" i="1" s="1" a="1"/>
  <c r="S495" i="1" s="1"/>
  <c r="R494" i="1" a="1"/>
  <c r="R494" i="1" s="1"/>
  <c r="S494" i="1" s="1" a="1"/>
  <c r="S494" i="1" s="1"/>
  <c r="R493" i="1" a="1"/>
  <c r="R493" i="1" s="1"/>
  <c r="X493" i="1" s="1" a="1"/>
  <c r="X493" i="1" s="1"/>
  <c r="Y493" i="1" s="1" a="1"/>
  <c r="Y493" i="1" s="1"/>
  <c r="R492" i="1" a="1"/>
  <c r="R492" i="1" s="1"/>
  <c r="S492" i="1" s="1" a="1"/>
  <c r="S492" i="1" s="1"/>
  <c r="R491" i="1" a="1"/>
  <c r="R491" i="1" s="1"/>
  <c r="S491" i="1" s="1" a="1"/>
  <c r="S491" i="1" s="1"/>
  <c r="R490" i="1" a="1"/>
  <c r="R490" i="1" s="1"/>
  <c r="S490" i="1" s="1" a="1"/>
  <c r="S490" i="1" s="1"/>
  <c r="R489" i="1" a="1"/>
  <c r="R489" i="1" s="1"/>
  <c r="S489" i="1" s="1" a="1"/>
  <c r="S489" i="1" s="1"/>
  <c r="R488" i="1" a="1"/>
  <c r="R488" i="1" s="1"/>
  <c r="S488" i="1" s="1" a="1"/>
  <c r="S488" i="1" s="1"/>
  <c r="R487" i="1" a="1"/>
  <c r="R487" i="1" s="1"/>
  <c r="S487" i="1" s="1" a="1"/>
  <c r="S487" i="1" s="1"/>
  <c r="R486" i="1" a="1"/>
  <c r="R486" i="1" s="1"/>
  <c r="S486" i="1" s="1" a="1"/>
  <c r="S486" i="1" s="1"/>
  <c r="R485" i="1" a="1"/>
  <c r="R485" i="1" s="1"/>
  <c r="S485" i="1" s="1" a="1"/>
  <c r="S485" i="1" s="1"/>
  <c r="R484" i="1" a="1"/>
  <c r="R484" i="1" s="1"/>
  <c r="S484" i="1" s="1" a="1"/>
  <c r="S484" i="1" s="1"/>
  <c r="R483" i="1" a="1"/>
  <c r="R483" i="1" s="1"/>
  <c r="S483" i="1" s="1" a="1"/>
  <c r="S483" i="1" s="1"/>
  <c r="R482" i="1" a="1"/>
  <c r="R482" i="1" s="1"/>
  <c r="S482" i="1" s="1" a="1"/>
  <c r="S482" i="1" s="1"/>
  <c r="R481" i="1" a="1"/>
  <c r="R481" i="1" s="1"/>
  <c r="S481" i="1" s="1" a="1"/>
  <c r="S481" i="1" s="1"/>
  <c r="R480" i="1" a="1"/>
  <c r="R480" i="1" s="1"/>
  <c r="S480" i="1" s="1" a="1"/>
  <c r="S480" i="1" s="1"/>
  <c r="R479" i="1" a="1"/>
  <c r="R479" i="1" s="1"/>
  <c r="S479" i="1" s="1" a="1"/>
  <c r="S479" i="1" s="1"/>
  <c r="R478" i="1" a="1"/>
  <c r="R478" i="1" s="1"/>
  <c r="S478" i="1" s="1" a="1"/>
  <c r="S478" i="1" s="1"/>
  <c r="R477" i="1" a="1"/>
  <c r="R477" i="1" s="1"/>
  <c r="S477" i="1" s="1" a="1"/>
  <c r="S477" i="1" s="1"/>
  <c r="R476" i="1" a="1"/>
  <c r="R476" i="1" s="1"/>
  <c r="S476" i="1" s="1" a="1"/>
  <c r="S476" i="1" s="1"/>
  <c r="R475" i="1" a="1"/>
  <c r="R475" i="1" s="1"/>
  <c r="S475" i="1" s="1" a="1"/>
  <c r="S475" i="1" s="1"/>
  <c r="R474" i="1" a="1"/>
  <c r="R474" i="1" s="1"/>
  <c r="S474" i="1" s="1" a="1"/>
  <c r="S474" i="1" s="1"/>
  <c r="R473" i="1" a="1"/>
  <c r="R473" i="1" s="1"/>
  <c r="Z473" i="1" s="1" a="1"/>
  <c r="Z473" i="1" s="1"/>
  <c r="R472" i="1" a="1"/>
  <c r="R472" i="1" s="1"/>
  <c r="X472" i="1" s="1" a="1"/>
  <c r="X472" i="1" s="1"/>
  <c r="Y472" i="1" s="1" a="1"/>
  <c r="Y472" i="1" s="1"/>
  <c r="R471" i="1" a="1"/>
  <c r="R471" i="1" s="1"/>
  <c r="X471" i="1" s="1" a="1"/>
  <c r="X471" i="1" s="1"/>
  <c r="Y471" i="1" s="1" a="1"/>
  <c r="Y471" i="1" s="1"/>
  <c r="R470" i="1" a="1"/>
  <c r="R470" i="1" s="1"/>
  <c r="X470" i="1" s="1" a="1"/>
  <c r="X470" i="1" s="1"/>
  <c r="Y470" i="1" s="1" a="1"/>
  <c r="Y470" i="1" s="1"/>
  <c r="R469" i="1" a="1"/>
  <c r="R469" i="1" s="1"/>
  <c r="X469" i="1" s="1" a="1"/>
  <c r="X469" i="1" s="1"/>
  <c r="Y469" i="1" s="1" a="1"/>
  <c r="Y469" i="1" s="1"/>
  <c r="R468" i="1" a="1"/>
  <c r="R468" i="1" s="1"/>
  <c r="S468" i="1" s="1" a="1"/>
  <c r="S468" i="1" s="1"/>
  <c r="R467" i="1" a="1"/>
  <c r="R467" i="1" s="1"/>
  <c r="S467" i="1" s="1" a="1"/>
  <c r="S467" i="1" s="1"/>
  <c r="R466" i="1" a="1"/>
  <c r="R466" i="1" s="1"/>
  <c r="S466" i="1" s="1" a="1"/>
  <c r="S466" i="1" s="1"/>
  <c r="R465" i="1" a="1"/>
  <c r="R465" i="1" s="1"/>
  <c r="S465" i="1" s="1" a="1"/>
  <c r="S465" i="1" s="1"/>
  <c r="R464" i="1" a="1"/>
  <c r="R464" i="1" s="1"/>
  <c r="S464" i="1" s="1" a="1"/>
  <c r="S464" i="1" s="1"/>
  <c r="R463" i="1" a="1"/>
  <c r="R463" i="1" s="1"/>
  <c r="S463" i="1" s="1" a="1"/>
  <c r="S463" i="1" s="1"/>
  <c r="R462" i="1" a="1"/>
  <c r="R462" i="1" s="1"/>
  <c r="S462" i="1" s="1" a="1"/>
  <c r="S462" i="1" s="1"/>
  <c r="R461" i="1" a="1"/>
  <c r="R461" i="1" s="1"/>
  <c r="S461" i="1" s="1" a="1"/>
  <c r="S461" i="1" s="1"/>
  <c r="R460" i="1" a="1"/>
  <c r="R460" i="1" s="1"/>
  <c r="S460" i="1" s="1" a="1"/>
  <c r="S460" i="1" s="1"/>
  <c r="R459" i="1" a="1"/>
  <c r="R459" i="1" s="1"/>
  <c r="S459" i="1" s="1" a="1"/>
  <c r="S459" i="1" s="1"/>
  <c r="R458" i="1" a="1"/>
  <c r="R458" i="1" s="1"/>
  <c r="S458" i="1" s="1" a="1"/>
  <c r="S458" i="1" s="1"/>
  <c r="R454" i="1" a="1"/>
  <c r="R454" i="1" s="1"/>
  <c r="S454" i="1" s="1" a="1"/>
  <c r="S454" i="1" s="1"/>
  <c r="R453" i="1" a="1"/>
  <c r="R453" i="1" s="1"/>
  <c r="X453" i="1" s="1" a="1"/>
  <c r="X453" i="1" s="1"/>
  <c r="Y453" i="1" s="1" a="1"/>
  <c r="Y453" i="1" s="1"/>
  <c r="R452" i="1" a="1"/>
  <c r="R452" i="1" s="1"/>
  <c r="S452" i="1" s="1" a="1"/>
  <c r="S452" i="1" s="1"/>
  <c r="R451" i="1" a="1"/>
  <c r="R451" i="1" s="1"/>
  <c r="S451" i="1" s="1" a="1"/>
  <c r="S451" i="1" s="1"/>
  <c r="R450" i="1" a="1"/>
  <c r="R450" i="1" s="1"/>
  <c r="S450" i="1" s="1" a="1"/>
  <c r="S450" i="1" s="1"/>
  <c r="R449" i="1" a="1"/>
  <c r="R449" i="1" s="1"/>
  <c r="S449" i="1" s="1" a="1"/>
  <c r="S449" i="1" s="1"/>
  <c r="R448" i="1" a="1"/>
  <c r="R448" i="1" s="1"/>
  <c r="S448" i="1" s="1" a="1"/>
  <c r="S448" i="1" s="1"/>
  <c r="R447" i="1" a="1"/>
  <c r="R447" i="1" s="1"/>
  <c r="X447" i="1" s="1" a="1"/>
  <c r="X447" i="1" s="1"/>
  <c r="Y447" i="1" s="1" a="1"/>
  <c r="Y447" i="1" s="1"/>
  <c r="R446" i="1" a="1"/>
  <c r="R446" i="1" s="1"/>
  <c r="Z446" i="1" s="1" a="1"/>
  <c r="Z446" i="1" s="1"/>
  <c r="R445" i="1" a="1"/>
  <c r="R445" i="1" s="1"/>
  <c r="R444" i="1" a="1"/>
  <c r="R444" i="1" s="1"/>
  <c r="X444" i="1" s="1" a="1"/>
  <c r="X444" i="1" s="1"/>
  <c r="Y444" i="1" s="1" a="1"/>
  <c r="Y444" i="1" s="1"/>
  <c r="R443" i="1" a="1"/>
  <c r="R443" i="1" s="1"/>
  <c r="S443" i="1" s="1" a="1"/>
  <c r="S443" i="1" s="1"/>
  <c r="R442" i="1" a="1"/>
  <c r="R442" i="1" s="1"/>
  <c r="S442" i="1" s="1" a="1"/>
  <c r="S442" i="1" s="1"/>
  <c r="R441" i="1" a="1"/>
  <c r="R441" i="1" s="1"/>
  <c r="S441" i="1" s="1" a="1"/>
  <c r="S441" i="1" s="1"/>
  <c r="R440" i="1" a="1"/>
  <c r="R440" i="1" s="1"/>
  <c r="S440" i="1" s="1" a="1"/>
  <c r="S440" i="1" s="1"/>
  <c r="R439" i="1" a="1"/>
  <c r="R439" i="1" s="1"/>
  <c r="S439" i="1" s="1" a="1"/>
  <c r="S439" i="1" s="1"/>
  <c r="R438" i="1" a="1"/>
  <c r="R438" i="1" s="1"/>
  <c r="S438" i="1" s="1" a="1"/>
  <c r="S438" i="1" s="1"/>
  <c r="R437" i="1" a="1"/>
  <c r="R437" i="1" s="1"/>
  <c r="X437" i="1" s="1" a="1"/>
  <c r="X437" i="1" s="1"/>
  <c r="Y437" i="1" s="1" a="1"/>
  <c r="Y437" i="1" s="1"/>
  <c r="R436" i="1" a="1"/>
  <c r="R436" i="1" s="1"/>
  <c r="S436" i="1" s="1" a="1"/>
  <c r="S436" i="1" s="1"/>
  <c r="R435" i="1" a="1"/>
  <c r="R435" i="1" s="1"/>
  <c r="S435" i="1" s="1" a="1"/>
  <c r="S435" i="1" s="1"/>
  <c r="R434" i="1" a="1"/>
  <c r="R434" i="1" s="1"/>
  <c r="S434" i="1" s="1" a="1"/>
  <c r="S434" i="1" s="1"/>
  <c r="R433" i="1" a="1"/>
  <c r="R433" i="1" s="1"/>
  <c r="S433" i="1" s="1" a="1"/>
  <c r="S433" i="1" s="1"/>
  <c r="R432" i="1" a="1"/>
  <c r="R432" i="1" s="1"/>
  <c r="S432" i="1" s="1" a="1"/>
  <c r="S432" i="1" s="1"/>
  <c r="R431" i="1" a="1"/>
  <c r="R431" i="1" s="1"/>
  <c r="S431" i="1" s="1" a="1"/>
  <c r="S431" i="1" s="1"/>
  <c r="R430" i="1" a="1"/>
  <c r="R430" i="1" s="1"/>
  <c r="S430" i="1" s="1" a="1"/>
  <c r="S430" i="1" s="1"/>
  <c r="R429" i="1" a="1"/>
  <c r="R429" i="1" s="1"/>
  <c r="S429" i="1" s="1" a="1"/>
  <c r="S429" i="1" s="1"/>
  <c r="R428" i="1" a="1"/>
  <c r="R428" i="1" s="1"/>
  <c r="S428" i="1" s="1" a="1"/>
  <c r="S428" i="1" s="1"/>
  <c r="R427" i="1" a="1"/>
  <c r="R427" i="1" s="1"/>
  <c r="S427" i="1" s="1" a="1"/>
  <c r="S427" i="1" s="1"/>
  <c r="R426" i="1" a="1"/>
  <c r="R426" i="1" s="1"/>
  <c r="S426" i="1" s="1" a="1"/>
  <c r="S426" i="1" s="1"/>
  <c r="R425" i="1" a="1"/>
  <c r="R425" i="1" s="1"/>
  <c r="S425" i="1" s="1" a="1"/>
  <c r="S425" i="1" s="1"/>
  <c r="R424" i="1" a="1"/>
  <c r="R424" i="1" s="1"/>
  <c r="S424" i="1" s="1" a="1"/>
  <c r="S424" i="1" s="1"/>
  <c r="R423" i="1" a="1"/>
  <c r="R423" i="1" s="1"/>
  <c r="X423" i="1" s="1" a="1"/>
  <c r="X423" i="1" s="1"/>
  <c r="Y423" i="1" s="1" a="1"/>
  <c r="Y423" i="1" s="1"/>
  <c r="R422" i="1" a="1"/>
  <c r="R422" i="1" s="1"/>
  <c r="X422" i="1" s="1" a="1"/>
  <c r="X422" i="1" s="1"/>
  <c r="Y422" i="1" s="1" a="1"/>
  <c r="Y422" i="1" s="1"/>
  <c r="R421" i="1" a="1"/>
  <c r="R421" i="1" s="1"/>
  <c r="X421" i="1" s="1" a="1"/>
  <c r="X421" i="1" s="1"/>
  <c r="Y421" i="1" s="1" a="1"/>
  <c r="Y421" i="1" s="1"/>
  <c r="R420" i="1" a="1"/>
  <c r="R420" i="1" s="1"/>
  <c r="X420" i="1" s="1" a="1"/>
  <c r="X420" i="1" s="1"/>
  <c r="Y420" i="1" s="1" a="1"/>
  <c r="Y420" i="1" s="1"/>
  <c r="R419" i="1" a="1"/>
  <c r="R419" i="1" s="1"/>
  <c r="S419" i="1" s="1" a="1"/>
  <c r="S419" i="1" s="1"/>
  <c r="R418" i="1" a="1"/>
  <c r="R418" i="1" s="1"/>
  <c r="S418" i="1" s="1" a="1"/>
  <c r="S418" i="1" s="1"/>
  <c r="R417" i="1" a="1"/>
  <c r="R417" i="1" s="1"/>
  <c r="S417" i="1" s="1" a="1"/>
  <c r="S417" i="1" s="1"/>
  <c r="R416" i="1" a="1"/>
  <c r="R416" i="1" s="1"/>
  <c r="S416" i="1" s="1" a="1"/>
  <c r="S416" i="1" s="1"/>
  <c r="R415" i="1" a="1"/>
  <c r="R415" i="1" s="1"/>
  <c r="S415" i="1" s="1" a="1"/>
  <c r="S415" i="1" s="1"/>
  <c r="R414" i="1" a="1"/>
  <c r="R414" i="1" s="1"/>
  <c r="S414" i="1" s="1" a="1"/>
  <c r="S414" i="1" s="1"/>
  <c r="R413" i="1" a="1"/>
  <c r="R413" i="1" s="1"/>
  <c r="X413" i="1" s="1" a="1"/>
  <c r="X413" i="1" s="1"/>
  <c r="Y413" i="1" s="1" a="1"/>
  <c r="Y413" i="1" s="1"/>
  <c r="R412" i="1" a="1"/>
  <c r="R412" i="1" s="1"/>
  <c r="S412" i="1" s="1" a="1"/>
  <c r="S412" i="1" s="1"/>
  <c r="R411" i="1" a="1"/>
  <c r="R411" i="1" s="1"/>
  <c r="S411" i="1" s="1" a="1"/>
  <c r="S411" i="1" s="1"/>
  <c r="R410" i="1" a="1"/>
  <c r="R410" i="1" s="1"/>
  <c r="S410" i="1" s="1" a="1"/>
  <c r="S410" i="1" s="1"/>
  <c r="R409" i="1" a="1"/>
  <c r="R409" i="1" s="1"/>
  <c r="S409" i="1" s="1" a="1"/>
  <c r="S409" i="1" s="1"/>
  <c r="R408" i="1" a="1"/>
  <c r="R408" i="1" s="1"/>
  <c r="S408" i="1" s="1" a="1"/>
  <c r="S408" i="1" s="1"/>
  <c r="R407" i="1" a="1"/>
  <c r="R407" i="1" s="1"/>
  <c r="Z407" i="1" s="1" a="1"/>
  <c r="Z407" i="1" s="1"/>
  <c r="R406" i="1" a="1"/>
  <c r="R406" i="1" s="1"/>
  <c r="S406" i="1" s="1" a="1"/>
  <c r="S406" i="1" s="1"/>
  <c r="R405" i="1" a="1"/>
  <c r="R405" i="1" s="1"/>
  <c r="S405" i="1" s="1" a="1"/>
  <c r="S405" i="1" s="1"/>
  <c r="R404" i="1" a="1"/>
  <c r="R404" i="1" s="1"/>
  <c r="S404" i="1" s="1" a="1"/>
  <c r="S404" i="1" s="1"/>
  <c r="R403" i="1" a="1"/>
  <c r="R403" i="1" s="1"/>
  <c r="S403" i="1" s="1" a="1"/>
  <c r="S403" i="1" s="1"/>
  <c r="R402" i="1" a="1"/>
  <c r="R402" i="1" s="1"/>
  <c r="S402" i="1" s="1" a="1"/>
  <c r="S402" i="1" s="1"/>
  <c r="R401" i="1" a="1"/>
  <c r="R401" i="1" s="1"/>
  <c r="S401" i="1" s="1" a="1"/>
  <c r="S401" i="1" s="1"/>
  <c r="R400" i="1" a="1"/>
  <c r="R400" i="1" s="1"/>
  <c r="S400" i="1" s="1" a="1"/>
  <c r="S400" i="1" s="1"/>
  <c r="R399" i="1" a="1"/>
  <c r="R399" i="1" s="1"/>
  <c r="S399" i="1" s="1" a="1"/>
  <c r="S399" i="1" s="1"/>
  <c r="R398" i="1" a="1"/>
  <c r="R398" i="1" s="1"/>
  <c r="X398" i="1" s="1" a="1"/>
  <c r="X398" i="1" s="1"/>
  <c r="Y398" i="1" s="1" a="1"/>
  <c r="Y398" i="1" s="1"/>
  <c r="R397" i="1" a="1"/>
  <c r="R397" i="1" s="1"/>
  <c r="X397" i="1" s="1" a="1"/>
  <c r="X397" i="1" s="1"/>
  <c r="Y397" i="1" s="1" a="1"/>
  <c r="Y397" i="1" s="1"/>
  <c r="R396" i="1" a="1"/>
  <c r="R396" i="1" s="1"/>
  <c r="X396" i="1" s="1" a="1"/>
  <c r="X396" i="1" s="1"/>
  <c r="Y396" i="1" s="1" a="1"/>
  <c r="Y396" i="1" s="1"/>
  <c r="R395" i="1" a="1"/>
  <c r="R395" i="1" s="1"/>
  <c r="X395" i="1" s="1" a="1"/>
  <c r="X395" i="1" s="1"/>
  <c r="Y395" i="1" s="1" a="1"/>
  <c r="Y395" i="1" s="1"/>
  <c r="R394" i="1" a="1"/>
  <c r="R394" i="1" s="1"/>
  <c r="S394" i="1" s="1" a="1"/>
  <c r="S394" i="1" s="1"/>
  <c r="R391" i="1" a="1"/>
  <c r="R391" i="1" s="1"/>
  <c r="Z391" i="1" s="1" a="1"/>
  <c r="Z391" i="1" s="1"/>
  <c r="R390" i="1" a="1"/>
  <c r="R390" i="1" s="1"/>
  <c r="Z390" i="1" s="1" a="1"/>
  <c r="Z390" i="1" s="1"/>
  <c r="R386" i="1" a="1"/>
  <c r="R386" i="1" s="1"/>
  <c r="S386" i="1" s="1" a="1"/>
  <c r="S386" i="1" s="1"/>
  <c r="R385" i="1" a="1"/>
  <c r="R385" i="1" s="1"/>
  <c r="S385" i="1" s="1" a="1"/>
  <c r="S385" i="1" s="1"/>
  <c r="R384" i="1" a="1"/>
  <c r="R384" i="1" s="1"/>
  <c r="S384" i="1" s="1" a="1"/>
  <c r="S384" i="1" s="1"/>
  <c r="R383" i="1" a="1"/>
  <c r="R383" i="1" s="1"/>
  <c r="S383" i="1" s="1" a="1"/>
  <c r="S383" i="1" s="1"/>
  <c r="R382" i="1" a="1"/>
  <c r="R382" i="1" s="1"/>
  <c r="S382" i="1" s="1" a="1"/>
  <c r="S382" i="1" s="1"/>
  <c r="R381" i="1" a="1"/>
  <c r="R381" i="1" s="1"/>
  <c r="S381" i="1" s="1" a="1"/>
  <c r="S381" i="1" s="1"/>
  <c r="R380" i="1" a="1"/>
  <c r="R380" i="1" s="1"/>
  <c r="S380" i="1" s="1" a="1"/>
  <c r="S380" i="1" s="1"/>
  <c r="R379" i="1" a="1"/>
  <c r="R379" i="1" s="1"/>
  <c r="S379" i="1" s="1" a="1"/>
  <c r="S379" i="1" s="1"/>
  <c r="R378" i="1" a="1"/>
  <c r="R378" i="1" s="1"/>
  <c r="S378" i="1" s="1" a="1"/>
  <c r="S378" i="1" s="1"/>
  <c r="R375" i="1" a="1"/>
  <c r="R375" i="1" s="1"/>
  <c r="S375" i="1" s="1" a="1"/>
  <c r="S375" i="1" s="1"/>
  <c r="R374" i="1" a="1"/>
  <c r="R374" i="1" s="1"/>
  <c r="S374" i="1" s="1" a="1"/>
  <c r="S374" i="1" s="1"/>
  <c r="R371" i="1" a="1"/>
  <c r="R371" i="1" s="1"/>
  <c r="S371" i="1" s="1" a="1"/>
  <c r="S371" i="1" s="1"/>
  <c r="R370" i="1" a="1"/>
  <c r="R370" i="1" s="1"/>
  <c r="S370" i="1" s="1" a="1"/>
  <c r="S370" i="1" s="1"/>
  <c r="R369" i="1" a="1"/>
  <c r="R369" i="1" s="1"/>
  <c r="S369" i="1" s="1" a="1"/>
  <c r="S369" i="1" s="1"/>
  <c r="R368" i="1" a="1"/>
  <c r="R368" i="1" s="1"/>
  <c r="S368" i="1" s="1" a="1"/>
  <c r="S368" i="1" s="1"/>
  <c r="R367" i="1" a="1"/>
  <c r="R367" i="1" s="1"/>
  <c r="S367" i="1" s="1" a="1"/>
  <c r="S367" i="1" s="1"/>
  <c r="R366" i="1" a="1"/>
  <c r="R366" i="1" s="1"/>
  <c r="X366" i="1" s="1" a="1"/>
  <c r="X366" i="1" s="1"/>
  <c r="Y366" i="1" s="1" a="1"/>
  <c r="Y366" i="1" s="1"/>
  <c r="R363" i="1" a="1"/>
  <c r="R363" i="1" s="1"/>
  <c r="X363" i="1" s="1" a="1"/>
  <c r="X363" i="1" s="1"/>
  <c r="Y363" i="1" s="1" a="1"/>
  <c r="Y363" i="1" s="1"/>
  <c r="R362" i="1" a="1"/>
  <c r="R362" i="1" s="1"/>
  <c r="S362" i="1" s="1" a="1"/>
  <c r="S362" i="1" s="1"/>
  <c r="R361" i="1" a="1"/>
  <c r="R361" i="1" s="1"/>
  <c r="S361" i="1" s="1" a="1"/>
  <c r="S361" i="1" s="1"/>
  <c r="R360" i="1" a="1"/>
  <c r="R360" i="1" s="1"/>
  <c r="S360" i="1" s="1" a="1"/>
  <c r="S360" i="1" s="1"/>
  <c r="R359" i="1" a="1"/>
  <c r="R359" i="1" s="1"/>
  <c r="S359" i="1" s="1" a="1"/>
  <c r="S359" i="1" s="1"/>
  <c r="R358" i="1" a="1"/>
  <c r="R358" i="1" s="1"/>
  <c r="S358" i="1" s="1" a="1"/>
  <c r="S358" i="1" s="1"/>
  <c r="R357" i="1" a="1"/>
  <c r="R357" i="1" s="1"/>
  <c r="S357" i="1" s="1" a="1"/>
  <c r="S357" i="1" s="1"/>
  <c r="R356" i="1" a="1"/>
  <c r="R356" i="1" s="1"/>
  <c r="X356" i="1" s="1" a="1"/>
  <c r="X356" i="1" s="1"/>
  <c r="Y356" i="1" s="1" a="1"/>
  <c r="Y356" i="1" s="1"/>
  <c r="R355" i="1" a="1"/>
  <c r="R355" i="1" s="1"/>
  <c r="X355" i="1" s="1" a="1"/>
  <c r="X355" i="1" s="1"/>
  <c r="Y355" i="1" s="1" a="1"/>
  <c r="Y355" i="1" s="1"/>
  <c r="R354" i="1" a="1"/>
  <c r="R354" i="1" s="1"/>
  <c r="X354" i="1" s="1" a="1"/>
  <c r="X354" i="1" s="1"/>
  <c r="Y354" i="1" s="1" a="1"/>
  <c r="Y354" i="1" s="1"/>
  <c r="R353" i="1" a="1"/>
  <c r="R353" i="1" s="1"/>
  <c r="X353" i="1" s="1" a="1"/>
  <c r="X353" i="1" s="1"/>
  <c r="Y353" i="1" s="1" a="1"/>
  <c r="Y353" i="1" s="1"/>
  <c r="R352" i="1" a="1"/>
  <c r="R352" i="1" s="1"/>
  <c r="S352" i="1" s="1" a="1"/>
  <c r="S352" i="1" s="1"/>
  <c r="R351" i="1" a="1"/>
  <c r="R351" i="1" s="1"/>
  <c r="S351" i="1" s="1" a="1"/>
  <c r="S351" i="1" s="1"/>
  <c r="R350" i="1" a="1"/>
  <c r="R350" i="1" s="1"/>
  <c r="S350" i="1" s="1" a="1"/>
  <c r="S350" i="1" s="1"/>
  <c r="R349" i="1" a="1"/>
  <c r="R349" i="1" s="1"/>
  <c r="R348" i="1" a="1"/>
  <c r="R348" i="1" s="1"/>
  <c r="S348" i="1" s="1" a="1"/>
  <c r="S348" i="1" s="1"/>
  <c r="R347" i="1" a="1"/>
  <c r="R347" i="1" s="1"/>
  <c r="S347" i="1" s="1" a="1"/>
  <c r="S347" i="1" s="1"/>
  <c r="R346" i="1" a="1"/>
  <c r="R346" i="1" s="1"/>
  <c r="S346" i="1" s="1" a="1"/>
  <c r="S346" i="1" s="1"/>
  <c r="R345" i="1" a="1"/>
  <c r="R345" i="1" s="1"/>
  <c r="S345" i="1" s="1" a="1"/>
  <c r="S345" i="1" s="1"/>
  <c r="R344" i="1" a="1"/>
  <c r="R344" i="1" s="1"/>
  <c r="S344" i="1" s="1" a="1"/>
  <c r="S344" i="1" s="1"/>
  <c r="R343" i="1" a="1"/>
  <c r="R343" i="1" s="1"/>
  <c r="S343" i="1" s="1" a="1"/>
  <c r="S343" i="1" s="1"/>
  <c r="R342" i="1" a="1"/>
  <c r="R342" i="1" s="1"/>
  <c r="X342" i="1" s="1" a="1"/>
  <c r="X342" i="1" s="1"/>
  <c r="Y342" i="1" s="1" a="1"/>
  <c r="Y342" i="1" s="1"/>
  <c r="R341" i="1" a="1"/>
  <c r="R341" i="1" s="1"/>
  <c r="X341" i="1" s="1" a="1"/>
  <c r="X341" i="1" s="1"/>
  <c r="Y341" i="1" s="1" a="1"/>
  <c r="Y341" i="1" s="1"/>
  <c r="R340" i="1" a="1"/>
  <c r="R340" i="1" s="1"/>
  <c r="X340" i="1" s="1" a="1"/>
  <c r="X340" i="1" s="1"/>
  <c r="Y340" i="1" s="1" a="1"/>
  <c r="Y340" i="1" s="1"/>
  <c r="R339" i="1" a="1"/>
  <c r="R339" i="1" s="1"/>
  <c r="X339" i="1" s="1" a="1"/>
  <c r="X339" i="1" s="1"/>
  <c r="Y339" i="1" s="1" a="1"/>
  <c r="Y339" i="1" s="1"/>
  <c r="R338" i="1" a="1"/>
  <c r="R338" i="1" s="1"/>
  <c r="Z338" i="1" s="1" a="1"/>
  <c r="Z338" i="1" s="1"/>
  <c r="R337" i="1" a="1"/>
  <c r="R337" i="1" s="1"/>
  <c r="Z337" i="1" s="1" a="1"/>
  <c r="Z337" i="1" s="1"/>
  <c r="R336" i="1" a="1"/>
  <c r="R336" i="1" s="1"/>
  <c r="Z336" i="1" s="1" a="1"/>
  <c r="Z336" i="1" s="1"/>
  <c r="R335" i="1" a="1"/>
  <c r="R335" i="1" s="1"/>
  <c r="S335" i="1" s="1" a="1"/>
  <c r="S335" i="1" s="1"/>
  <c r="R334" i="1" a="1"/>
  <c r="R334" i="1" s="1"/>
  <c r="S334" i="1" s="1" a="1"/>
  <c r="S334" i="1" s="1"/>
  <c r="R333" i="1" a="1"/>
  <c r="R333" i="1" s="1"/>
  <c r="S333" i="1" s="1" a="1"/>
  <c r="S333" i="1" s="1"/>
  <c r="R332" i="1" a="1"/>
  <c r="R332" i="1" s="1"/>
  <c r="S332" i="1" s="1" a="1"/>
  <c r="S332" i="1" s="1"/>
  <c r="R331" i="1" a="1"/>
  <c r="R331" i="1" s="1"/>
  <c r="X331" i="1" s="1" a="1"/>
  <c r="X331" i="1" s="1"/>
  <c r="Y331" i="1" s="1" a="1"/>
  <c r="Y331" i="1" s="1"/>
  <c r="R330" i="1" a="1"/>
  <c r="R330" i="1" s="1"/>
  <c r="S330" i="1" s="1" a="1"/>
  <c r="S330" i="1" s="1"/>
  <c r="R329" i="1" a="1"/>
  <c r="R329" i="1" s="1"/>
  <c r="S329" i="1" s="1" a="1"/>
  <c r="S329" i="1" s="1"/>
  <c r="R328" i="1" a="1"/>
  <c r="R328" i="1" s="1"/>
  <c r="X328" i="1" s="1" a="1"/>
  <c r="X328" i="1" s="1"/>
  <c r="Y328" i="1" s="1" a="1"/>
  <c r="Y328" i="1" s="1"/>
  <c r="R327" i="1" a="1"/>
  <c r="R327" i="1" s="1"/>
  <c r="S327" i="1" s="1" a="1"/>
  <c r="S327" i="1" s="1"/>
  <c r="R326" i="1" a="1"/>
  <c r="R326" i="1" s="1"/>
  <c r="S326" i="1" s="1" a="1"/>
  <c r="S326" i="1" s="1"/>
  <c r="R325" i="1" a="1"/>
  <c r="R325" i="1" s="1"/>
  <c r="R324" i="1" a="1"/>
  <c r="R324" i="1" s="1"/>
  <c r="S324" i="1" s="1" a="1"/>
  <c r="S324" i="1" s="1"/>
  <c r="R323" i="1" a="1"/>
  <c r="R323" i="1" s="1"/>
  <c r="S323" i="1" s="1" a="1"/>
  <c r="S323" i="1" s="1"/>
  <c r="R322" i="1" a="1"/>
  <c r="R322" i="1" s="1"/>
  <c r="S322" i="1" s="1" a="1"/>
  <c r="S322" i="1" s="1"/>
  <c r="R321" i="1" a="1"/>
  <c r="R321" i="1" s="1"/>
  <c r="S321" i="1" s="1" a="1"/>
  <c r="S321" i="1" s="1"/>
  <c r="R320" i="1" a="1"/>
  <c r="R320" i="1" s="1"/>
  <c r="S320" i="1" s="1" a="1"/>
  <c r="S320" i="1" s="1"/>
  <c r="R319" i="1" a="1"/>
  <c r="R319" i="1" s="1"/>
  <c r="S319" i="1" s="1" a="1"/>
  <c r="S319" i="1" s="1"/>
  <c r="R318" i="1" a="1"/>
  <c r="R318" i="1" s="1"/>
  <c r="X318" i="1" s="1" a="1"/>
  <c r="X318" i="1" s="1"/>
  <c r="Y318" i="1" s="1" a="1"/>
  <c r="Y318" i="1" s="1"/>
  <c r="R317" i="1" a="1"/>
  <c r="R317" i="1" s="1"/>
  <c r="X317" i="1" s="1" a="1"/>
  <c r="X317" i="1" s="1"/>
  <c r="Y317" i="1" s="1" a="1"/>
  <c r="Y317" i="1" s="1"/>
  <c r="R316" i="1" a="1"/>
  <c r="R316" i="1" s="1"/>
  <c r="X316" i="1" s="1" a="1"/>
  <c r="X316" i="1" s="1"/>
  <c r="Y316" i="1" s="1" a="1"/>
  <c r="Y316" i="1" s="1"/>
  <c r="R315" i="1" a="1"/>
  <c r="R315" i="1" s="1"/>
  <c r="X315" i="1" s="1" a="1"/>
  <c r="X315" i="1" s="1"/>
  <c r="Y315" i="1" s="1" a="1"/>
  <c r="Y315" i="1" s="1"/>
  <c r="R314" i="1" a="1"/>
  <c r="R314" i="1" s="1"/>
  <c r="S314" i="1" s="1" a="1"/>
  <c r="S314" i="1" s="1"/>
  <c r="R313" i="1" a="1"/>
  <c r="R313" i="1" s="1"/>
  <c r="S313" i="1" s="1" a="1"/>
  <c r="S313" i="1" s="1"/>
  <c r="R312" i="1" a="1"/>
  <c r="R312" i="1" s="1"/>
  <c r="S312" i="1" s="1" a="1"/>
  <c r="S312" i="1" s="1"/>
  <c r="R311" i="1" a="1"/>
  <c r="R311" i="1" s="1"/>
  <c r="S311" i="1" s="1" a="1"/>
  <c r="S311" i="1" s="1"/>
  <c r="R310" i="1" a="1"/>
  <c r="R310" i="1" s="1"/>
  <c r="S310" i="1" s="1" a="1"/>
  <c r="S310" i="1" s="1"/>
  <c r="R309" i="1" a="1"/>
  <c r="R309" i="1" s="1"/>
  <c r="S309" i="1" s="1" a="1"/>
  <c r="S309" i="1" s="1"/>
  <c r="R308" i="1" a="1"/>
  <c r="R308" i="1" s="1"/>
  <c r="S308" i="1" s="1" a="1"/>
  <c r="S308" i="1" s="1"/>
  <c r="R307" i="1" a="1"/>
  <c r="R307" i="1" s="1"/>
  <c r="S307" i="1" s="1" a="1"/>
  <c r="S307" i="1" s="1"/>
  <c r="R306" i="1" a="1"/>
  <c r="R306" i="1" s="1"/>
  <c r="S306" i="1" s="1" a="1"/>
  <c r="S306" i="1" s="1"/>
  <c r="R305" i="1" a="1"/>
  <c r="R305" i="1" s="1"/>
  <c r="S305" i="1" s="1" a="1"/>
  <c r="S305" i="1" s="1"/>
  <c r="R304" i="1" a="1"/>
  <c r="R304" i="1" s="1"/>
  <c r="S304" i="1" s="1" a="1"/>
  <c r="S304" i="1" s="1"/>
  <c r="R303" i="1" a="1"/>
  <c r="R303" i="1" s="1"/>
  <c r="S303" i="1" s="1" a="1"/>
  <c r="S303" i="1" s="1"/>
  <c r="R302" i="1" a="1"/>
  <c r="R302" i="1" s="1"/>
  <c r="S302" i="1" s="1" a="1"/>
  <c r="S302" i="1" s="1"/>
  <c r="R301" i="1" a="1"/>
  <c r="R301" i="1" s="1"/>
  <c r="R300" i="1" a="1"/>
  <c r="R300" i="1" s="1"/>
  <c r="S300" i="1" s="1" a="1"/>
  <c r="S300" i="1" s="1"/>
  <c r="R299" i="1" a="1"/>
  <c r="R299" i="1" s="1"/>
  <c r="S299" i="1" s="1" a="1"/>
  <c r="S299" i="1" s="1"/>
  <c r="R298" i="1" a="1"/>
  <c r="R298" i="1" s="1"/>
  <c r="S298" i="1" s="1" a="1"/>
  <c r="S298" i="1" s="1"/>
  <c r="R297" i="1" a="1"/>
  <c r="R297" i="1" s="1"/>
  <c r="S297" i="1" s="1" a="1"/>
  <c r="S297" i="1" s="1"/>
  <c r="R296" i="1" a="1"/>
  <c r="R296" i="1" s="1"/>
  <c r="S296" i="1" s="1" a="1"/>
  <c r="S296" i="1" s="1"/>
  <c r="R295" i="1" a="1"/>
  <c r="R295" i="1" s="1"/>
  <c r="S295" i="1" s="1" a="1"/>
  <c r="S295" i="1" s="1"/>
  <c r="R294" i="1" a="1"/>
  <c r="R294" i="1" s="1"/>
  <c r="X294" i="1" s="1" a="1"/>
  <c r="X294" i="1" s="1"/>
  <c r="Y294" i="1" s="1" a="1"/>
  <c r="Y294" i="1" s="1"/>
  <c r="R293" i="1" a="1"/>
  <c r="R293" i="1" s="1"/>
  <c r="X293" i="1" s="1" a="1"/>
  <c r="X293" i="1" s="1"/>
  <c r="Y293" i="1" s="1" a="1"/>
  <c r="Y293" i="1" s="1"/>
  <c r="R292" i="1" a="1"/>
  <c r="R292" i="1" s="1"/>
  <c r="X292" i="1" s="1" a="1"/>
  <c r="X292" i="1" s="1"/>
  <c r="Y292" i="1" s="1" a="1"/>
  <c r="Y292" i="1" s="1"/>
  <c r="R291" i="1" a="1"/>
  <c r="R291" i="1" s="1"/>
  <c r="X291" i="1" s="1" a="1"/>
  <c r="X291" i="1" s="1"/>
  <c r="Y291" i="1" s="1" a="1"/>
  <c r="Y291" i="1" s="1"/>
  <c r="R290" i="1" a="1"/>
  <c r="R290" i="1" s="1"/>
  <c r="S290" i="1" s="1" a="1"/>
  <c r="S290" i="1" s="1"/>
  <c r="R289" i="1" a="1"/>
  <c r="R289" i="1" s="1"/>
  <c r="S289" i="1" s="1" a="1"/>
  <c r="S289" i="1" s="1"/>
  <c r="R288" i="1" a="1"/>
  <c r="R288" i="1" s="1"/>
  <c r="S288" i="1" s="1" a="1"/>
  <c r="S288" i="1" s="1"/>
  <c r="R287" i="1" a="1"/>
  <c r="R287" i="1" s="1"/>
  <c r="S287" i="1" s="1" a="1"/>
  <c r="S287" i="1" s="1"/>
  <c r="R286" i="1" a="1"/>
  <c r="R286" i="1" s="1"/>
  <c r="S286" i="1" s="1" a="1"/>
  <c r="S286" i="1" s="1"/>
  <c r="R285" i="1" a="1"/>
  <c r="R285" i="1" s="1"/>
  <c r="S285" i="1" s="1" a="1"/>
  <c r="S285" i="1" s="1"/>
  <c r="R284" i="1" a="1"/>
  <c r="R284" i="1" s="1"/>
  <c r="X284" i="1" s="1" a="1"/>
  <c r="X284" i="1" s="1"/>
  <c r="Y284" i="1" s="1" a="1"/>
  <c r="Y284" i="1" s="1"/>
  <c r="R283" i="1" a="1"/>
  <c r="R283" i="1" s="1"/>
  <c r="X283" i="1" s="1" a="1"/>
  <c r="X283" i="1" s="1"/>
  <c r="Y283" i="1" s="1" a="1"/>
  <c r="Y283" i="1" s="1"/>
  <c r="R282" i="1" a="1"/>
  <c r="R282" i="1" s="1"/>
  <c r="X282" i="1" s="1" a="1"/>
  <c r="X282" i="1" s="1"/>
  <c r="Y282" i="1" s="1" a="1"/>
  <c r="Y282" i="1" s="1"/>
  <c r="R281" i="1" a="1"/>
  <c r="R281" i="1" s="1"/>
  <c r="X281" i="1" s="1" a="1"/>
  <c r="X281" i="1" s="1"/>
  <c r="Y281" i="1" s="1" a="1"/>
  <c r="Y281" i="1" s="1"/>
  <c r="R280" i="1" a="1"/>
  <c r="R280" i="1" s="1"/>
  <c r="X280" i="1" s="1" a="1"/>
  <c r="X280" i="1" s="1"/>
  <c r="Y280" i="1" s="1" a="1"/>
  <c r="Y280" i="1" s="1"/>
  <c r="R279" i="1" a="1"/>
  <c r="R279" i="1" s="1"/>
  <c r="X279" i="1" s="1" a="1"/>
  <c r="X279" i="1" s="1"/>
  <c r="Y279" i="1" s="1" a="1"/>
  <c r="Y279" i="1" s="1"/>
  <c r="R278" i="1" a="1"/>
  <c r="R278" i="1" s="1"/>
  <c r="X278" i="1" s="1" a="1"/>
  <c r="X278" i="1" s="1"/>
  <c r="Y278" i="1" s="1" a="1"/>
  <c r="Y278" i="1" s="1"/>
  <c r="R277" i="1" a="1"/>
  <c r="R277" i="1" s="1"/>
  <c r="X277" i="1" s="1" a="1"/>
  <c r="X277" i="1" s="1"/>
  <c r="Y277" i="1" s="1" a="1"/>
  <c r="Y277" i="1" s="1"/>
  <c r="R276" i="1" a="1"/>
  <c r="R276" i="1" s="1"/>
  <c r="X276" i="1" s="1" a="1"/>
  <c r="X276" i="1" s="1"/>
  <c r="Y276" i="1" s="1" a="1"/>
  <c r="Y276" i="1" s="1"/>
  <c r="R275" i="1" a="1"/>
  <c r="R275" i="1" s="1"/>
  <c r="V275" i="1" s="1" a="1"/>
  <c r="V275" i="1" s="1"/>
  <c r="R274" i="1" a="1"/>
  <c r="R274" i="1" s="1"/>
  <c r="X274" i="1" s="1" a="1"/>
  <c r="X274" i="1" s="1"/>
  <c r="Y274" i="1" s="1" a="1"/>
  <c r="Y274" i="1" s="1"/>
  <c r="R273" i="1" a="1"/>
  <c r="R273" i="1" s="1"/>
  <c r="X273" i="1" s="1" a="1"/>
  <c r="X273" i="1" s="1"/>
  <c r="Y273" i="1" s="1" a="1"/>
  <c r="Y273" i="1" s="1"/>
  <c r="R272" i="1" a="1"/>
  <c r="R272" i="1" s="1"/>
  <c r="S272" i="1" s="1" a="1"/>
  <c r="S272" i="1" s="1"/>
  <c r="R271" i="1" a="1"/>
  <c r="R271" i="1" s="1"/>
  <c r="S271" i="1" s="1" a="1"/>
  <c r="S271" i="1" s="1"/>
  <c r="R270" i="1" a="1"/>
  <c r="R270" i="1" s="1"/>
  <c r="S270" i="1" s="1" a="1"/>
  <c r="S270" i="1" s="1"/>
  <c r="R266" i="1" a="1"/>
  <c r="R266" i="1" s="1"/>
  <c r="X266" i="1" s="1" a="1"/>
  <c r="X266" i="1" s="1"/>
  <c r="Y266" i="1" s="1" a="1"/>
  <c r="Y266" i="1" s="1"/>
  <c r="R263" i="1" a="1"/>
  <c r="R263" i="1" s="1"/>
  <c r="S263" i="1" s="1" a="1"/>
  <c r="S263" i="1" s="1"/>
  <c r="R262" i="1" a="1"/>
  <c r="R262" i="1" s="1"/>
  <c r="S262" i="1" s="1" a="1"/>
  <c r="S262" i="1" s="1"/>
  <c r="R260" i="1" a="1"/>
  <c r="R260" i="1" s="1"/>
  <c r="S260" i="1" s="1" a="1"/>
  <c r="S260" i="1" s="1"/>
  <c r="R259" i="1" a="1"/>
  <c r="R259" i="1" s="1"/>
  <c r="S259" i="1" s="1" a="1"/>
  <c r="S259" i="1" s="1"/>
  <c r="R258" i="1" a="1"/>
  <c r="R258" i="1" s="1"/>
  <c r="X258" i="1" s="1" a="1"/>
  <c r="X258" i="1" s="1"/>
  <c r="Y258" i="1" s="1" a="1"/>
  <c r="Y258" i="1" s="1"/>
  <c r="R257" i="1" a="1"/>
  <c r="R257" i="1" s="1"/>
  <c r="X257" i="1" s="1" a="1"/>
  <c r="X257" i="1" s="1"/>
  <c r="Y257" i="1" s="1" a="1"/>
  <c r="Y257" i="1" s="1"/>
  <c r="R256" i="1" a="1"/>
  <c r="R256" i="1" s="1"/>
  <c r="X256" i="1" s="1" a="1"/>
  <c r="X256" i="1" s="1"/>
  <c r="Y256" i="1" s="1" a="1"/>
  <c r="Y256" i="1" s="1"/>
  <c r="R255" i="1" a="1"/>
  <c r="R255" i="1" s="1"/>
  <c r="X255" i="1" s="1" a="1"/>
  <c r="X255" i="1" s="1"/>
  <c r="Y255" i="1" s="1" a="1"/>
  <c r="Y255" i="1" s="1"/>
  <c r="R254" i="1" a="1"/>
  <c r="R254" i="1" s="1"/>
  <c r="X254" i="1" s="1" a="1"/>
  <c r="X254" i="1" s="1"/>
  <c r="Y254" i="1" s="1" a="1"/>
  <c r="Y254" i="1" s="1"/>
  <c r="R253" i="1" a="1"/>
  <c r="R253" i="1" s="1"/>
  <c r="X253" i="1" s="1" a="1"/>
  <c r="X253" i="1" s="1"/>
  <c r="Y253" i="1" s="1" a="1"/>
  <c r="Y253" i="1" s="1"/>
  <c r="R252" i="1" a="1"/>
  <c r="R252" i="1" s="1"/>
  <c r="X252" i="1" s="1" a="1"/>
  <c r="X252" i="1" s="1"/>
  <c r="Y252" i="1" s="1" a="1"/>
  <c r="Y252" i="1" s="1"/>
  <c r="R251" i="1" a="1"/>
  <c r="R251" i="1" s="1"/>
  <c r="X251" i="1" s="1" a="1"/>
  <c r="X251" i="1" s="1"/>
  <c r="Y251" i="1" s="1" a="1"/>
  <c r="Y251" i="1" s="1"/>
  <c r="R250" i="1" a="1"/>
  <c r="R250" i="1" s="1"/>
  <c r="X250" i="1" s="1" a="1"/>
  <c r="X250" i="1" s="1"/>
  <c r="Y250" i="1" s="1" a="1"/>
  <c r="Y250" i="1" s="1"/>
  <c r="R249" i="1" a="1"/>
  <c r="R249" i="1" s="1"/>
  <c r="X249" i="1" s="1" a="1"/>
  <c r="X249" i="1" s="1"/>
  <c r="Y249" i="1" s="1" a="1"/>
  <c r="Y249" i="1" s="1"/>
  <c r="R248" i="1" a="1"/>
  <c r="R248" i="1" s="1"/>
  <c r="S248" i="1" s="1" a="1"/>
  <c r="S248" i="1" s="1"/>
  <c r="R247" i="1" a="1"/>
  <c r="R247" i="1" s="1"/>
  <c r="S247" i="1" s="1" a="1"/>
  <c r="S247" i="1" s="1"/>
  <c r="R246" i="1" a="1"/>
  <c r="R246" i="1" s="1"/>
  <c r="S246" i="1" s="1" a="1"/>
  <c r="S246" i="1" s="1"/>
  <c r="R245" i="1" a="1"/>
  <c r="R245" i="1" s="1"/>
  <c r="S245" i="1" s="1" a="1"/>
  <c r="S245" i="1" s="1"/>
  <c r="R244" i="1" a="1"/>
  <c r="R244" i="1" s="1"/>
  <c r="S244" i="1" s="1" a="1"/>
  <c r="S244" i="1" s="1"/>
  <c r="R243" i="1" a="1"/>
  <c r="R243" i="1" s="1"/>
  <c r="X243" i="1" s="1" a="1"/>
  <c r="X243" i="1" s="1"/>
  <c r="Y243" i="1" s="1" a="1"/>
  <c r="Y243" i="1" s="1"/>
  <c r="R242" i="1" a="1"/>
  <c r="R242" i="1" s="1"/>
  <c r="X242" i="1" s="1" a="1"/>
  <c r="X242" i="1" s="1"/>
  <c r="Y242" i="1" s="1" a="1"/>
  <c r="Y242" i="1" s="1"/>
  <c r="R239" i="1" a="1"/>
  <c r="R239" i="1" s="1"/>
  <c r="S239" i="1" s="1" a="1"/>
  <c r="S239" i="1" s="1"/>
  <c r="R238" i="1" a="1"/>
  <c r="R238" i="1" s="1"/>
  <c r="S238" i="1" s="1" a="1"/>
  <c r="S238" i="1" s="1"/>
  <c r="R236" i="1" a="1"/>
  <c r="R236" i="1" s="1"/>
  <c r="S236" i="1" s="1" a="1"/>
  <c r="S236" i="1" s="1"/>
  <c r="R235" i="1" a="1"/>
  <c r="R235" i="1" s="1"/>
  <c r="S235" i="1" s="1" a="1"/>
  <c r="S235" i="1" s="1"/>
  <c r="R234" i="1" a="1"/>
  <c r="R234" i="1" s="1"/>
  <c r="X234" i="1" s="1" a="1"/>
  <c r="X234" i="1" s="1"/>
  <c r="Y234" i="1" s="1" a="1"/>
  <c r="Y234" i="1" s="1"/>
  <c r="R233" i="1" a="1"/>
  <c r="R233" i="1" s="1"/>
  <c r="S233" i="1" s="1" a="1"/>
  <c r="S233" i="1" s="1"/>
  <c r="R232" i="1" a="1"/>
  <c r="R232" i="1" s="1"/>
  <c r="Z232" i="1" s="1" a="1"/>
  <c r="Z232" i="1" s="1"/>
  <c r="R231" i="1" a="1"/>
  <c r="R231" i="1" s="1"/>
  <c r="Z231" i="1" s="1" a="1"/>
  <c r="Z231" i="1" s="1"/>
  <c r="R230" i="1" a="1"/>
  <c r="R230" i="1" s="1"/>
  <c r="Z230" i="1" s="1" a="1"/>
  <c r="Z230" i="1" s="1"/>
  <c r="R229" i="1" a="1"/>
  <c r="R229" i="1" s="1"/>
  <c r="S229" i="1" s="1" a="1"/>
  <c r="S229" i="1" s="1"/>
  <c r="R228" i="1" a="1"/>
  <c r="R228" i="1" s="1"/>
  <c r="S228" i="1" s="1" a="1"/>
  <c r="S228" i="1" s="1"/>
  <c r="R227" i="1" a="1"/>
  <c r="R227" i="1" s="1"/>
  <c r="S227" i="1" s="1" a="1"/>
  <c r="S227" i="1" s="1"/>
  <c r="R226" i="1" a="1"/>
  <c r="R226" i="1" s="1"/>
  <c r="S226" i="1" s="1" a="1"/>
  <c r="S226" i="1" s="1"/>
  <c r="R225" i="1" a="1"/>
  <c r="R225" i="1" s="1"/>
  <c r="S225" i="1" s="1" a="1"/>
  <c r="S225" i="1" s="1"/>
  <c r="R224" i="1" a="1"/>
  <c r="R224" i="1" s="1"/>
  <c r="S224" i="1" s="1" a="1"/>
  <c r="S224" i="1" s="1"/>
  <c r="R223" i="1" a="1"/>
  <c r="R223" i="1" s="1"/>
  <c r="S223" i="1" s="1" a="1"/>
  <c r="S223" i="1" s="1"/>
  <c r="R222" i="1" a="1"/>
  <c r="R222" i="1" s="1"/>
  <c r="S222" i="1" s="1" a="1"/>
  <c r="S222" i="1" s="1"/>
  <c r="R221" i="1" a="1"/>
  <c r="R221" i="1" s="1"/>
  <c r="S221" i="1" s="1" a="1"/>
  <c r="S221" i="1" s="1"/>
  <c r="R220" i="1" a="1"/>
  <c r="R220" i="1" s="1"/>
  <c r="S220" i="1" s="1" a="1"/>
  <c r="S220" i="1" s="1"/>
  <c r="R219" i="1" a="1"/>
  <c r="R219" i="1" s="1"/>
  <c r="S219" i="1" s="1" a="1"/>
  <c r="S219" i="1" s="1"/>
  <c r="R218" i="1" a="1"/>
  <c r="R218" i="1" s="1"/>
  <c r="S218" i="1" s="1" a="1"/>
  <c r="S218" i="1" s="1"/>
  <c r="R217" i="1" a="1"/>
  <c r="R217" i="1" s="1"/>
  <c r="S217" i="1" s="1" a="1"/>
  <c r="S217" i="1" s="1"/>
  <c r="R216" i="1" a="1"/>
  <c r="R216" i="1" s="1"/>
  <c r="S216" i="1" s="1" a="1"/>
  <c r="S216" i="1" s="1"/>
  <c r="R215" i="1" a="1"/>
  <c r="R215" i="1" s="1"/>
  <c r="S215" i="1" s="1" a="1"/>
  <c r="S215" i="1" s="1"/>
  <c r="R214" i="1" a="1"/>
  <c r="R214" i="1" s="1"/>
  <c r="S214" i="1" s="1" a="1"/>
  <c r="S214" i="1" s="1"/>
  <c r="R213" i="1" a="1"/>
  <c r="R213" i="1" s="1"/>
  <c r="S213" i="1" s="1" a="1"/>
  <c r="S213" i="1" s="1"/>
  <c r="R212" i="1" a="1"/>
  <c r="R212" i="1" s="1"/>
  <c r="S212" i="1" s="1" a="1"/>
  <c r="S212" i="1" s="1"/>
  <c r="R211" i="1" a="1"/>
  <c r="R211" i="1" s="1"/>
  <c r="S211" i="1" s="1" a="1"/>
  <c r="S211" i="1" s="1"/>
  <c r="R210" i="1" a="1"/>
  <c r="R210" i="1" s="1"/>
  <c r="X210" i="1" s="1" a="1"/>
  <c r="X210" i="1" s="1"/>
  <c r="Y210" i="1" s="1" a="1"/>
  <c r="Y210" i="1" s="1"/>
  <c r="R209" i="1" a="1"/>
  <c r="R209" i="1" s="1"/>
  <c r="X209" i="1" s="1" a="1"/>
  <c r="X209" i="1" s="1"/>
  <c r="Y209" i="1" s="1" a="1"/>
  <c r="Y209" i="1" s="1"/>
  <c r="R208" i="1" a="1"/>
  <c r="R208" i="1" s="1"/>
  <c r="X208" i="1" s="1" a="1"/>
  <c r="X208" i="1" s="1"/>
  <c r="Y208" i="1" s="1" a="1"/>
  <c r="Y208" i="1" s="1"/>
  <c r="R207" i="1" a="1"/>
  <c r="R207" i="1" s="1"/>
  <c r="X207" i="1" s="1" a="1"/>
  <c r="X207" i="1" s="1"/>
  <c r="Y207" i="1" s="1" a="1"/>
  <c r="Y207" i="1" s="1"/>
  <c r="R206" i="1" a="1"/>
  <c r="R206" i="1" s="1"/>
  <c r="X206" i="1" s="1" a="1"/>
  <c r="X206" i="1" s="1"/>
  <c r="Y206" i="1" s="1" a="1"/>
  <c r="Y206" i="1" s="1"/>
  <c r="R205" i="1" a="1"/>
  <c r="R205" i="1" s="1"/>
  <c r="X205" i="1" s="1" a="1"/>
  <c r="X205" i="1" s="1"/>
  <c r="Y205" i="1" s="1" a="1"/>
  <c r="Y205" i="1" s="1"/>
  <c r="R204" i="1" a="1"/>
  <c r="R204" i="1" s="1"/>
  <c r="X204" i="1" s="1" a="1"/>
  <c r="X204" i="1" s="1"/>
  <c r="Y204" i="1" s="1" a="1"/>
  <c r="Y204" i="1" s="1"/>
  <c r="R203" i="1" a="1"/>
  <c r="R203" i="1" s="1"/>
  <c r="X203" i="1" s="1" a="1"/>
  <c r="X203" i="1" s="1"/>
  <c r="Y203" i="1" s="1" a="1"/>
  <c r="Y203" i="1" s="1"/>
  <c r="R202" i="1" a="1"/>
  <c r="R202" i="1" s="1"/>
  <c r="X202" i="1" s="1" a="1"/>
  <c r="X202" i="1" s="1"/>
  <c r="Y202" i="1" s="1" a="1"/>
  <c r="Y202" i="1" s="1"/>
  <c r="R201" i="1" a="1"/>
  <c r="R201" i="1" s="1"/>
  <c r="X201" i="1" s="1" a="1"/>
  <c r="X201" i="1" s="1"/>
  <c r="Y201" i="1" s="1" a="1"/>
  <c r="Y201" i="1" s="1"/>
  <c r="R200" i="1" a="1"/>
  <c r="R200" i="1" s="1"/>
  <c r="S200" i="1" s="1" a="1"/>
  <c r="S200" i="1" s="1"/>
  <c r="R199" i="1" a="1"/>
  <c r="R199" i="1" s="1"/>
  <c r="S199" i="1" s="1" a="1"/>
  <c r="S199" i="1" s="1"/>
  <c r="R198" i="1" a="1"/>
  <c r="R198" i="1" s="1"/>
  <c r="S198" i="1" s="1" a="1"/>
  <c r="S198" i="1" s="1"/>
  <c r="R195" i="1" a="1"/>
  <c r="R195" i="1" s="1"/>
  <c r="S195" i="1" s="1" a="1"/>
  <c r="S195" i="1" s="1"/>
  <c r="R194" i="1" a="1"/>
  <c r="R194" i="1" s="1"/>
  <c r="S194" i="1" s="1" a="1"/>
  <c r="S194" i="1" s="1"/>
  <c r="R193" i="1" a="1"/>
  <c r="R193" i="1" s="1"/>
  <c r="S193" i="1" s="1" a="1"/>
  <c r="S193" i="1" s="1"/>
  <c r="R192" i="1" a="1"/>
  <c r="R192" i="1" s="1"/>
  <c r="S192" i="1" s="1" a="1"/>
  <c r="S192" i="1" s="1"/>
  <c r="R191" i="1" a="1"/>
  <c r="R191" i="1" s="1"/>
  <c r="S191" i="1" s="1" a="1"/>
  <c r="S191" i="1" s="1"/>
  <c r="R190" i="1" a="1"/>
  <c r="R190" i="1" s="1"/>
  <c r="S190" i="1" s="1" a="1"/>
  <c r="S190" i="1" s="1"/>
  <c r="R189" i="1" a="1"/>
  <c r="R189" i="1" s="1"/>
  <c r="S189" i="1" s="1" a="1"/>
  <c r="S189" i="1" s="1"/>
  <c r="R188" i="1" a="1"/>
  <c r="R188" i="1" s="1"/>
  <c r="S188" i="1" s="1" a="1"/>
  <c r="S188" i="1" s="1"/>
  <c r="R187" i="1" a="1"/>
  <c r="R187" i="1" s="1"/>
  <c r="S187" i="1" s="1" a="1"/>
  <c r="S187" i="1" s="1"/>
  <c r="R186" i="1" a="1"/>
  <c r="R186" i="1" s="1"/>
  <c r="X186" i="1" s="1" a="1"/>
  <c r="X186" i="1" s="1"/>
  <c r="Y186" i="1" s="1" a="1"/>
  <c r="Y186" i="1" s="1"/>
  <c r="R185" i="1" a="1"/>
  <c r="R185" i="1" s="1"/>
  <c r="X185" i="1" s="1" a="1"/>
  <c r="X185" i="1" s="1"/>
  <c r="Y185" i="1" s="1" a="1"/>
  <c r="Y185" i="1" s="1"/>
  <c r="R184" i="1" a="1"/>
  <c r="R184" i="1" s="1"/>
  <c r="X184" i="1" s="1" a="1"/>
  <c r="X184" i="1" s="1"/>
  <c r="Y184" i="1" s="1" a="1"/>
  <c r="Y184" i="1" s="1"/>
  <c r="R183" i="1" a="1"/>
  <c r="R183" i="1" s="1"/>
  <c r="X183" i="1" s="1" a="1"/>
  <c r="X183" i="1" s="1"/>
  <c r="Y183" i="1" s="1" a="1"/>
  <c r="Y183" i="1" s="1"/>
  <c r="R182" i="1" a="1"/>
  <c r="R182" i="1" s="1"/>
  <c r="X182" i="1" s="1" a="1"/>
  <c r="X182" i="1" s="1"/>
  <c r="Y182" i="1" s="1" a="1"/>
  <c r="Y182" i="1" s="1"/>
  <c r="R181" i="1" a="1"/>
  <c r="R181" i="1" s="1"/>
  <c r="X181" i="1" s="1" a="1"/>
  <c r="X181" i="1" s="1"/>
  <c r="Y181" i="1" s="1" a="1"/>
  <c r="Y181" i="1" s="1"/>
  <c r="R180" i="1" a="1"/>
  <c r="R180" i="1" s="1"/>
  <c r="X180" i="1" s="1" a="1"/>
  <c r="X180" i="1" s="1"/>
  <c r="Y180" i="1" s="1" a="1"/>
  <c r="Y180" i="1" s="1"/>
  <c r="R179" i="1" a="1"/>
  <c r="R179" i="1" s="1"/>
  <c r="X179" i="1" s="1" a="1"/>
  <c r="X179" i="1" s="1"/>
  <c r="Y179" i="1" s="1" a="1"/>
  <c r="Y179" i="1" s="1"/>
  <c r="R178" i="1" a="1"/>
  <c r="R178" i="1" s="1"/>
  <c r="X178" i="1" s="1" a="1"/>
  <c r="X178" i="1" s="1"/>
  <c r="Y178" i="1" s="1" a="1"/>
  <c r="Y178" i="1" s="1"/>
  <c r="R177" i="1" a="1"/>
  <c r="R177" i="1" s="1"/>
  <c r="X177" i="1" s="1" a="1"/>
  <c r="X177" i="1" s="1"/>
  <c r="Y177" i="1" s="1" a="1"/>
  <c r="Y177" i="1" s="1"/>
  <c r="R176" i="1" a="1"/>
  <c r="R176" i="1" s="1"/>
  <c r="S176" i="1" s="1" a="1"/>
  <c r="S176" i="1" s="1"/>
  <c r="R175" i="1" a="1"/>
  <c r="R175" i="1" s="1"/>
  <c r="S175" i="1" s="1" a="1"/>
  <c r="S175" i="1" s="1"/>
  <c r="R174" i="1" a="1"/>
  <c r="R174" i="1" s="1"/>
  <c r="S174" i="1" s="1" a="1"/>
  <c r="S174" i="1" s="1"/>
  <c r="R173" i="1" a="1"/>
  <c r="R173" i="1" s="1"/>
  <c r="S173" i="1" s="1" a="1"/>
  <c r="S173" i="1" s="1"/>
  <c r="R172" i="1" a="1"/>
  <c r="R172" i="1" s="1"/>
  <c r="S172" i="1" s="1" a="1"/>
  <c r="S172" i="1" s="1"/>
  <c r="R171" i="1" a="1"/>
  <c r="R171" i="1" s="1"/>
  <c r="S171" i="1" s="1" a="1"/>
  <c r="S171" i="1" s="1"/>
  <c r="R170" i="1" a="1"/>
  <c r="R170" i="1" s="1"/>
  <c r="S170" i="1" s="1" a="1"/>
  <c r="S170" i="1" s="1"/>
  <c r="R169" i="1" a="1"/>
  <c r="R169" i="1" s="1"/>
  <c r="S169" i="1" s="1" a="1"/>
  <c r="S169" i="1" s="1"/>
  <c r="R168" i="1" a="1"/>
  <c r="R168" i="1" s="1"/>
  <c r="S168" i="1" s="1" a="1"/>
  <c r="S168" i="1" s="1"/>
  <c r="R167" i="1" a="1"/>
  <c r="R167" i="1" s="1"/>
  <c r="S167" i="1" s="1" a="1"/>
  <c r="S167" i="1" s="1"/>
  <c r="R166" i="1" a="1"/>
  <c r="R166" i="1" s="1"/>
  <c r="S166" i="1" s="1" a="1"/>
  <c r="S166" i="1" s="1"/>
  <c r="R165" i="1" a="1"/>
  <c r="R165" i="1" s="1"/>
  <c r="S165" i="1" s="1" a="1"/>
  <c r="S165" i="1" s="1"/>
  <c r="R164" i="1" a="1"/>
  <c r="R164" i="1" s="1"/>
  <c r="S164" i="1" s="1" a="1"/>
  <c r="S164" i="1" s="1"/>
  <c r="R163" i="1" a="1"/>
  <c r="R163" i="1" s="1"/>
  <c r="S163" i="1" s="1" a="1"/>
  <c r="S163" i="1" s="1"/>
  <c r="R162" i="1" a="1"/>
  <c r="R162" i="1" s="1"/>
  <c r="X162" i="1" s="1" a="1"/>
  <c r="X162" i="1" s="1"/>
  <c r="Y162" i="1" s="1" a="1"/>
  <c r="Y162" i="1" s="1"/>
  <c r="R161" i="1" a="1"/>
  <c r="R161" i="1" s="1"/>
  <c r="X161" i="1" s="1" a="1"/>
  <c r="X161" i="1" s="1"/>
  <c r="Y161" i="1" s="1" a="1"/>
  <c r="Y161" i="1" s="1"/>
  <c r="R160" i="1" a="1"/>
  <c r="R160" i="1" s="1"/>
  <c r="X160" i="1" s="1" a="1"/>
  <c r="X160" i="1" s="1"/>
  <c r="Y160" i="1" s="1" a="1"/>
  <c r="Y160" i="1" s="1"/>
  <c r="R159" i="1" a="1"/>
  <c r="R159" i="1" s="1"/>
  <c r="X159" i="1" s="1" a="1"/>
  <c r="X159" i="1" s="1"/>
  <c r="Y159" i="1" s="1" a="1"/>
  <c r="Y159" i="1" s="1"/>
  <c r="R158" i="1" a="1"/>
  <c r="R158" i="1" s="1"/>
  <c r="X158" i="1" s="1" a="1"/>
  <c r="X158" i="1" s="1"/>
  <c r="Y158" i="1" s="1" a="1"/>
  <c r="Y158" i="1" s="1"/>
  <c r="R157" i="1" a="1"/>
  <c r="R157" i="1" s="1"/>
  <c r="X157" i="1" s="1" a="1"/>
  <c r="X157" i="1" s="1"/>
  <c r="Y157" i="1" s="1" a="1"/>
  <c r="Y157" i="1" s="1"/>
  <c r="R156" i="1" a="1"/>
  <c r="R156" i="1" s="1"/>
  <c r="S156" i="1" s="1" a="1"/>
  <c r="S156" i="1" s="1"/>
  <c r="R155" i="1" a="1"/>
  <c r="R155" i="1" s="1"/>
  <c r="S155" i="1" s="1" a="1"/>
  <c r="S155" i="1" s="1"/>
  <c r="R154" i="1" a="1"/>
  <c r="R154" i="1" s="1"/>
  <c r="S154" i="1" s="1" a="1"/>
  <c r="S154" i="1" s="1"/>
  <c r="R153" i="1" a="1"/>
  <c r="R153" i="1" s="1"/>
  <c r="S153" i="1" s="1" a="1"/>
  <c r="S153" i="1" s="1"/>
  <c r="R152" i="1" a="1"/>
  <c r="R152" i="1" s="1"/>
  <c r="S152" i="1" s="1" a="1"/>
  <c r="S152" i="1" s="1"/>
  <c r="R151" i="1" a="1"/>
  <c r="R151" i="1" s="1"/>
  <c r="S151" i="1" s="1" a="1"/>
  <c r="S151" i="1" s="1"/>
  <c r="R150" i="1" a="1"/>
  <c r="R150" i="1" s="1"/>
  <c r="S150" i="1" s="1" a="1"/>
  <c r="S150" i="1" s="1"/>
  <c r="R149" i="1" a="1"/>
  <c r="R149" i="1" s="1"/>
  <c r="S149" i="1" s="1" a="1"/>
  <c r="S149" i="1" s="1"/>
  <c r="R148" i="1" a="1"/>
  <c r="R148" i="1" s="1"/>
  <c r="S148" i="1" s="1" a="1"/>
  <c r="S148" i="1" s="1"/>
  <c r="R147" i="1" a="1"/>
  <c r="R147" i="1" s="1"/>
  <c r="S147" i="1" s="1" a="1"/>
  <c r="S147" i="1" s="1"/>
  <c r="R146" i="1" a="1"/>
  <c r="R146" i="1" s="1"/>
  <c r="S146" i="1" s="1" a="1"/>
  <c r="S146" i="1" s="1"/>
  <c r="R145" i="1" a="1"/>
  <c r="R145" i="1" s="1"/>
  <c r="S145" i="1" s="1" a="1"/>
  <c r="S145" i="1" s="1"/>
  <c r="R144" i="1" a="1"/>
  <c r="R144" i="1" s="1"/>
  <c r="S144" i="1" s="1" a="1"/>
  <c r="S144" i="1" s="1"/>
  <c r="R143" i="1" a="1"/>
  <c r="R143" i="1" s="1"/>
  <c r="S143" i="1" s="1" a="1"/>
  <c r="S143" i="1" s="1"/>
  <c r="R142" i="1" a="1"/>
  <c r="R142" i="1" s="1"/>
  <c r="S142" i="1" s="1" a="1"/>
  <c r="S142" i="1" s="1"/>
  <c r="R141" i="1" a="1"/>
  <c r="R141" i="1" s="1"/>
  <c r="S141" i="1" s="1" a="1"/>
  <c r="S141" i="1" s="1"/>
  <c r="R140" i="1" a="1"/>
  <c r="R140" i="1" s="1"/>
  <c r="S140" i="1" s="1" a="1"/>
  <c r="S140" i="1" s="1"/>
  <c r="R139" i="1" a="1"/>
  <c r="R139" i="1" s="1"/>
  <c r="S139" i="1" s="1" a="1"/>
  <c r="S139" i="1" s="1"/>
  <c r="R138" i="1" a="1"/>
  <c r="R138" i="1" s="1"/>
  <c r="X138" i="1" s="1" a="1"/>
  <c r="X138" i="1" s="1"/>
  <c r="Y138" i="1" s="1" a="1"/>
  <c r="Y138" i="1" s="1"/>
  <c r="R137" i="1" a="1"/>
  <c r="R137" i="1" s="1"/>
  <c r="X137" i="1" s="1" a="1"/>
  <c r="X137" i="1" s="1"/>
  <c r="Y137" i="1" s="1" a="1"/>
  <c r="Y137" i="1" s="1"/>
  <c r="R136" i="1" a="1"/>
  <c r="R136" i="1" s="1"/>
  <c r="X136" i="1" s="1" a="1"/>
  <c r="X136" i="1" s="1"/>
  <c r="Y136" i="1" s="1" a="1"/>
  <c r="Y136" i="1" s="1"/>
  <c r="R135" i="1" a="1"/>
  <c r="R135" i="1" s="1"/>
  <c r="X135" i="1" s="1" a="1"/>
  <c r="X135" i="1" s="1"/>
  <c r="Y135" i="1" s="1" a="1"/>
  <c r="Y135" i="1" s="1"/>
  <c r="R134" i="1" a="1"/>
  <c r="R134" i="1" s="1"/>
  <c r="X134" i="1" s="1" a="1"/>
  <c r="X134" i="1" s="1"/>
  <c r="Y134" i="1" s="1" a="1"/>
  <c r="Y134" i="1" s="1"/>
  <c r="R130" i="1" a="1"/>
  <c r="R130" i="1" s="1"/>
  <c r="X130" i="1" s="1" a="1"/>
  <c r="X130" i="1" s="1"/>
  <c r="Y130" i="1" s="1" a="1"/>
  <c r="Y130" i="1" s="1"/>
  <c r="R128" i="1" a="1"/>
  <c r="R128" i="1" s="1"/>
  <c r="Z128" i="1" s="1" a="1"/>
  <c r="Z128" i="1" s="1"/>
  <c r="R127" i="1" a="1"/>
  <c r="R127" i="1" s="1"/>
  <c r="Z127" i="1" s="1" a="1"/>
  <c r="Z127" i="1" s="1"/>
  <c r="R126" i="1" a="1"/>
  <c r="R126" i="1" s="1"/>
  <c r="Z126" i="1" s="1" a="1"/>
  <c r="Z126" i="1" s="1"/>
  <c r="R125" i="1" a="1"/>
  <c r="R125" i="1" s="1"/>
  <c r="S125" i="1" s="1" a="1"/>
  <c r="S125" i="1" s="1"/>
  <c r="R124" i="1" a="1"/>
  <c r="R124" i="1" s="1"/>
  <c r="X124" i="1" s="1" a="1"/>
  <c r="X124" i="1" s="1"/>
  <c r="Y124" i="1" s="1" a="1"/>
  <c r="Y124" i="1" s="1"/>
  <c r="R123" i="1" a="1"/>
  <c r="R123" i="1" s="1"/>
  <c r="X123" i="1" s="1" a="1"/>
  <c r="X123" i="1" s="1"/>
  <c r="Y123" i="1" s="1" a="1"/>
  <c r="Y123" i="1" s="1"/>
  <c r="R122" i="1" a="1"/>
  <c r="R122" i="1" s="1"/>
  <c r="X122" i="1" s="1" a="1"/>
  <c r="X122" i="1" s="1"/>
  <c r="Y122" i="1" s="1" a="1"/>
  <c r="Y122" i="1" s="1"/>
  <c r="R120" i="1" a="1"/>
  <c r="R120" i="1" s="1"/>
  <c r="S120" i="1" s="1" a="1"/>
  <c r="S120" i="1" s="1"/>
  <c r="R119" i="1" a="1"/>
  <c r="R119" i="1" s="1"/>
  <c r="S119" i="1" s="1" a="1"/>
  <c r="S119" i="1" s="1"/>
  <c r="R118" i="1" a="1"/>
  <c r="R118" i="1" s="1"/>
  <c r="S118" i="1" s="1" a="1"/>
  <c r="S118" i="1" s="1"/>
  <c r="R117" i="1" a="1"/>
  <c r="R117" i="1" s="1"/>
  <c r="S117" i="1" s="1" a="1"/>
  <c r="S117" i="1" s="1"/>
  <c r="R116" i="1" a="1"/>
  <c r="R116" i="1" s="1"/>
  <c r="S116" i="1" s="1" a="1"/>
  <c r="S116" i="1" s="1"/>
  <c r="R115" i="1" a="1"/>
  <c r="R115" i="1" s="1"/>
  <c r="R114" i="1" a="1"/>
  <c r="R114" i="1" s="1"/>
  <c r="X114" i="1" s="1" a="1"/>
  <c r="X114" i="1" s="1"/>
  <c r="Y114" i="1" s="1" a="1"/>
  <c r="Y114" i="1" s="1"/>
  <c r="R113" i="1" a="1"/>
  <c r="R113" i="1" s="1"/>
  <c r="X113" i="1" s="1" a="1"/>
  <c r="X113" i="1" s="1"/>
  <c r="Y113" i="1" s="1" a="1"/>
  <c r="Y113" i="1" s="1"/>
  <c r="R112" i="1" a="1"/>
  <c r="R112" i="1" s="1"/>
  <c r="S112" i="1" s="1" a="1"/>
  <c r="S112" i="1" s="1"/>
  <c r="R111" i="1" a="1"/>
  <c r="R111" i="1" s="1"/>
  <c r="S111" i="1" s="1" a="1"/>
  <c r="S111" i="1" s="1"/>
  <c r="R110" i="1" a="1"/>
  <c r="R110" i="1" s="1"/>
  <c r="X110" i="1" s="1" a="1"/>
  <c r="X110" i="1" s="1"/>
  <c r="Y110" i="1" s="1" a="1"/>
  <c r="Y110" i="1" s="1"/>
  <c r="R109" i="1" a="1"/>
  <c r="R109" i="1" s="1"/>
  <c r="X109" i="1" s="1" a="1"/>
  <c r="X109" i="1" s="1"/>
  <c r="Y109" i="1" s="1" a="1"/>
  <c r="Y109" i="1" s="1"/>
  <c r="R108" i="1" a="1"/>
  <c r="R108" i="1" s="1"/>
  <c r="X108" i="1" s="1" a="1"/>
  <c r="X108" i="1" s="1"/>
  <c r="Y108" i="1" s="1" a="1"/>
  <c r="Y108" i="1" s="1"/>
  <c r="R107" i="1" a="1"/>
  <c r="R107" i="1" s="1"/>
  <c r="X107" i="1" s="1" a="1"/>
  <c r="X107" i="1" s="1"/>
  <c r="Y107" i="1" s="1" a="1"/>
  <c r="Y107" i="1" s="1"/>
  <c r="R106" i="1" a="1"/>
  <c r="R106" i="1" s="1"/>
  <c r="S106" i="1" s="1" a="1"/>
  <c r="S106" i="1" s="1"/>
  <c r="R105" i="1" a="1"/>
  <c r="R105" i="1" s="1"/>
  <c r="X105" i="1" s="1" a="1"/>
  <c r="X105" i="1" s="1"/>
  <c r="Y105" i="1" s="1" a="1"/>
  <c r="Y105" i="1" s="1"/>
  <c r="R104" i="1" a="1"/>
  <c r="R104" i="1" s="1"/>
  <c r="S104" i="1" s="1" a="1"/>
  <c r="S104" i="1" s="1"/>
  <c r="R103" i="1" a="1"/>
  <c r="R103" i="1" s="1"/>
  <c r="S103" i="1" s="1" a="1"/>
  <c r="S103" i="1" s="1"/>
  <c r="R102" i="1" a="1"/>
  <c r="R102" i="1" s="1"/>
  <c r="Z102" i="1" s="1" a="1"/>
  <c r="Z102" i="1" s="1"/>
  <c r="R99" i="1" a="1"/>
  <c r="R99" i="1" s="1"/>
  <c r="X99" i="1" s="1" a="1"/>
  <c r="X99" i="1" s="1"/>
  <c r="Y99" i="1" s="1" a="1"/>
  <c r="Y99" i="1" s="1"/>
  <c r="R98" i="1" a="1"/>
  <c r="R98" i="1" s="1"/>
  <c r="X98" i="1" s="1" a="1"/>
  <c r="X98" i="1" s="1"/>
  <c r="Y98" i="1" s="1" a="1"/>
  <c r="Y98" i="1" s="1"/>
  <c r="R96" i="1" a="1"/>
  <c r="R96" i="1" s="1"/>
  <c r="S96" i="1" s="1" a="1"/>
  <c r="S96" i="1" s="1"/>
  <c r="R95" i="1" a="1"/>
  <c r="R95" i="1" s="1"/>
  <c r="S95" i="1" s="1" a="1"/>
  <c r="S95" i="1" s="1"/>
  <c r="R94" i="1" a="1"/>
  <c r="R94" i="1" s="1"/>
  <c r="S94" i="1" s="1" a="1"/>
  <c r="S94" i="1" s="1"/>
  <c r="R93" i="1" a="1"/>
  <c r="R93" i="1" s="1"/>
  <c r="S93" i="1" s="1" a="1"/>
  <c r="S93" i="1" s="1"/>
  <c r="R92" i="1" a="1"/>
  <c r="R92" i="1" s="1"/>
  <c r="S92" i="1" s="1" a="1"/>
  <c r="S92" i="1" s="1"/>
  <c r="R91" i="1" a="1"/>
  <c r="R91" i="1" s="1"/>
  <c r="R90" i="1" a="1"/>
  <c r="R90" i="1" s="1"/>
  <c r="S90" i="1" s="1" a="1"/>
  <c r="S90" i="1" s="1"/>
  <c r="R87" i="1" a="1"/>
  <c r="R87" i="1" s="1"/>
  <c r="S87" i="1" s="1" a="1"/>
  <c r="S87" i="1" s="1"/>
  <c r="R86" i="1" a="1"/>
  <c r="R86" i="1" s="1"/>
  <c r="S86" i="1" s="1" a="1"/>
  <c r="S86" i="1" s="1"/>
  <c r="R82" i="1" a="1"/>
  <c r="R82" i="1" s="1"/>
  <c r="X82" i="1" s="1" a="1"/>
  <c r="X82" i="1" s="1"/>
  <c r="Y82" i="1" s="1" a="1"/>
  <c r="Y82" i="1" s="1"/>
  <c r="R79" i="1" a="1"/>
  <c r="R79" i="1" s="1"/>
  <c r="S79" i="1" s="1" a="1"/>
  <c r="S79" i="1" s="1"/>
  <c r="R78" i="1" a="1"/>
  <c r="R78" i="1" s="1"/>
  <c r="S78" i="1" s="1" a="1"/>
  <c r="S78" i="1" s="1"/>
  <c r="R76" i="1" a="1"/>
  <c r="R76" i="1" s="1"/>
  <c r="S76" i="1" s="1" a="1"/>
  <c r="S76" i="1" s="1"/>
  <c r="R75" i="1" a="1"/>
  <c r="R75" i="1" s="1"/>
  <c r="X75" i="1" s="1" a="1"/>
  <c r="X75" i="1" s="1"/>
  <c r="Y75" i="1" s="1" a="1"/>
  <c r="Y75" i="1" s="1"/>
  <c r="R74" i="1" a="1"/>
  <c r="R74" i="1" s="1"/>
  <c r="X74" i="1" s="1" a="1"/>
  <c r="X74" i="1" s="1"/>
  <c r="Y74" i="1" s="1" a="1"/>
  <c r="Y74" i="1" s="1"/>
  <c r="R71" i="1" a="1"/>
  <c r="R71" i="1" s="1"/>
  <c r="S71" i="1" s="1" a="1"/>
  <c r="S71" i="1" s="1"/>
  <c r="R70" i="1" a="1"/>
  <c r="R70" i="1" s="1"/>
  <c r="S70" i="1" s="1" a="1"/>
  <c r="S70" i="1" s="1"/>
  <c r="R66" i="1" a="1"/>
  <c r="R66" i="1" s="1"/>
  <c r="X66" i="1" s="1" a="1"/>
  <c r="X66" i="1" s="1"/>
  <c r="Y66" i="1" s="1" a="1"/>
  <c r="Y66" i="1" s="1"/>
  <c r="R65" i="1" a="1"/>
  <c r="R65" i="1" s="1"/>
  <c r="X65" i="1" s="1" a="1"/>
  <c r="X65" i="1" s="1"/>
  <c r="Y65" i="1" s="1" a="1"/>
  <c r="Y65" i="1" s="1"/>
  <c r="R64" i="1" a="1"/>
  <c r="R64" i="1" s="1"/>
  <c r="X64" i="1" s="1" a="1"/>
  <c r="X64" i="1" s="1"/>
  <c r="Y64" i="1" s="1" a="1"/>
  <c r="Y64" i="1" s="1"/>
  <c r="R63" i="1" a="1"/>
  <c r="R63" i="1" s="1"/>
  <c r="X63" i="1" s="1" a="1"/>
  <c r="X63" i="1" s="1"/>
  <c r="Y63" i="1" s="1" a="1"/>
  <c r="Y63" i="1" s="1"/>
  <c r="R62" i="1" a="1"/>
  <c r="R62" i="1" s="1"/>
  <c r="X62" i="1" s="1" a="1"/>
  <c r="X62" i="1" s="1"/>
  <c r="Y62" i="1" s="1" a="1"/>
  <c r="Y62" i="1" s="1"/>
  <c r="R61" i="1" a="1"/>
  <c r="R61" i="1" s="1"/>
  <c r="X61" i="1" s="1" a="1"/>
  <c r="X61" i="1" s="1"/>
  <c r="Y61" i="1" s="1" a="1"/>
  <c r="Y61" i="1" s="1"/>
  <c r="R60" i="1" a="1"/>
  <c r="R60" i="1" s="1"/>
  <c r="X60" i="1" s="1" a="1"/>
  <c r="X60" i="1" s="1"/>
  <c r="Y60" i="1" s="1" a="1"/>
  <c r="Y60" i="1" s="1"/>
  <c r="R59" i="1" a="1"/>
  <c r="R59" i="1" s="1"/>
  <c r="X59" i="1" s="1" a="1"/>
  <c r="X59" i="1" s="1"/>
  <c r="Y59" i="1" s="1" a="1"/>
  <c r="Y59" i="1" s="1"/>
  <c r="R58" i="1" a="1"/>
  <c r="R58" i="1" s="1"/>
  <c r="X58" i="1" s="1" a="1"/>
  <c r="X58" i="1" s="1"/>
  <c r="Y58" i="1" s="1" a="1"/>
  <c r="Y58" i="1" s="1"/>
  <c r="R57" i="1" a="1"/>
  <c r="R57" i="1" s="1"/>
  <c r="X57" i="1" s="1" a="1"/>
  <c r="X57" i="1" s="1"/>
  <c r="Y57" i="1" s="1" a="1"/>
  <c r="Y57" i="1" s="1"/>
  <c r="R56" i="1" a="1"/>
  <c r="R56" i="1" s="1"/>
  <c r="S56" i="1" s="1" a="1"/>
  <c r="S56" i="1" s="1"/>
  <c r="R55" i="1" a="1"/>
  <c r="R55" i="1" s="1"/>
  <c r="S55" i="1" s="1" a="1"/>
  <c r="S55" i="1" s="1"/>
  <c r="R54" i="1" a="1"/>
  <c r="R54" i="1" s="1"/>
  <c r="S54" i="1" s="1" a="1"/>
  <c r="S54" i="1" s="1"/>
  <c r="R50" i="1" a="1"/>
  <c r="R50" i="1" s="1"/>
  <c r="X50" i="1" s="1" a="1"/>
  <c r="X50" i="1" s="1"/>
  <c r="Y50" i="1" s="1" a="1"/>
  <c r="Y50" i="1" s="1"/>
  <c r="R49" i="1" a="1"/>
  <c r="R49" i="1" s="1"/>
  <c r="X49" i="1" s="1" a="1"/>
  <c r="X49" i="1" s="1"/>
  <c r="Y49" i="1" s="1" a="1"/>
  <c r="Y49" i="1" s="1"/>
  <c r="R48" i="1" a="1"/>
  <c r="R48" i="1" s="1"/>
  <c r="S48" i="1" s="1" a="1"/>
  <c r="S48" i="1" s="1"/>
  <c r="R47" i="1" a="1"/>
  <c r="R47" i="1" s="1"/>
  <c r="S47" i="1" s="1" a="1"/>
  <c r="S47" i="1" s="1"/>
  <c r="R46" i="1" a="1"/>
  <c r="R46" i="1" s="1"/>
  <c r="S46" i="1" s="1" a="1"/>
  <c r="S46" i="1" s="1"/>
  <c r="R44" i="1" a="1"/>
  <c r="R44" i="1" s="1"/>
  <c r="S44" i="1" s="1" a="1"/>
  <c r="S44" i="1" s="1"/>
  <c r="R43" i="1" a="1"/>
  <c r="R43" i="1" s="1"/>
  <c r="S43" i="1" s="1" a="1"/>
  <c r="S43" i="1" s="1"/>
  <c r="R42" i="1" a="1"/>
  <c r="R42" i="1" s="1"/>
  <c r="X42" i="1" s="1" a="1"/>
  <c r="X42" i="1" s="1"/>
  <c r="Y42" i="1" s="1" a="1"/>
  <c r="Y42" i="1" s="1"/>
  <c r="R39" i="1" a="1"/>
  <c r="R39" i="1" s="1"/>
  <c r="X39" i="1" s="1" a="1"/>
  <c r="X39" i="1" s="1"/>
  <c r="Y39" i="1" s="1" a="1"/>
  <c r="Y39" i="1" s="1"/>
  <c r="R38" i="1" a="1"/>
  <c r="R38" i="1" s="1"/>
  <c r="X38" i="1" s="1" a="1"/>
  <c r="X38" i="1" s="1"/>
  <c r="Y38" i="1" s="1" a="1"/>
  <c r="Y38" i="1" s="1"/>
  <c r="R37" i="1" a="1"/>
  <c r="R37" i="1" s="1"/>
  <c r="X37" i="1" s="1" a="1"/>
  <c r="X37" i="1" s="1"/>
  <c r="Y37" i="1" s="1" a="1"/>
  <c r="Y37" i="1" s="1"/>
  <c r="R36" i="1" a="1"/>
  <c r="R36" i="1" s="1"/>
  <c r="X36" i="1" s="1" a="1"/>
  <c r="X36" i="1" s="1"/>
  <c r="Y36" i="1" s="1" a="1"/>
  <c r="Y36" i="1" s="1"/>
  <c r="R35" i="1" a="1"/>
  <c r="R35" i="1" s="1"/>
  <c r="X35" i="1" s="1" a="1"/>
  <c r="X35" i="1" s="1"/>
  <c r="Y35" i="1" s="1" a="1"/>
  <c r="Y35" i="1" s="1"/>
  <c r="R34" i="1" a="1"/>
  <c r="R34" i="1" s="1"/>
  <c r="X34" i="1" s="1" a="1"/>
  <c r="X34" i="1" s="1"/>
  <c r="Y34" i="1" s="1" a="1"/>
  <c r="Y34" i="1" s="1"/>
  <c r="R31" i="1" a="1"/>
  <c r="R31" i="1" s="1"/>
  <c r="S31" i="1" s="1" a="1"/>
  <c r="S31" i="1" s="1"/>
  <c r="R30" i="1" a="1"/>
  <c r="R30" i="1" s="1"/>
  <c r="S30" i="1" s="1" a="1"/>
  <c r="S30" i="1" s="1"/>
  <c r="R29" i="1" a="1"/>
  <c r="R29" i="1" s="1"/>
  <c r="X29" i="1" s="1" a="1"/>
  <c r="X29" i="1" s="1"/>
  <c r="Y29" i="1" s="1" a="1"/>
  <c r="Y29" i="1" s="1"/>
  <c r="R28" i="1" a="1"/>
  <c r="R28" i="1" s="1"/>
  <c r="X28" i="1" s="1" a="1"/>
  <c r="X28" i="1" s="1"/>
  <c r="Y28" i="1" s="1" a="1"/>
  <c r="Y28" i="1" s="1"/>
  <c r="R27" i="1" a="1"/>
  <c r="R27" i="1" s="1"/>
  <c r="X27" i="1" s="1" a="1"/>
  <c r="X27" i="1" s="1"/>
  <c r="Y27" i="1" s="1" a="1"/>
  <c r="Y27" i="1" s="1"/>
  <c r="R26" i="1" a="1"/>
  <c r="R26" i="1" s="1"/>
  <c r="X26" i="1" s="1" a="1"/>
  <c r="X26" i="1" s="1"/>
  <c r="Y26" i="1" s="1" a="1"/>
  <c r="Y26" i="1" s="1"/>
  <c r="R24" i="1" a="1"/>
  <c r="R24" i="1" s="1"/>
  <c r="S24" i="1" s="1" a="1"/>
  <c r="S24" i="1" s="1"/>
  <c r="R23" i="1" a="1"/>
  <c r="R23" i="1" s="1"/>
  <c r="S23" i="1" s="1" a="1"/>
  <c r="S23" i="1" s="1"/>
  <c r="R22" i="1" a="1"/>
  <c r="R22" i="1" s="1"/>
  <c r="R20" i="1" a="1"/>
  <c r="R20" i="1" s="1"/>
  <c r="S20" i="1" s="1" a="1"/>
  <c r="S20" i="1" s="1"/>
  <c r="R19" i="1" a="1"/>
  <c r="R19" i="1" s="1"/>
  <c r="S19" i="1" s="1" a="1"/>
  <c r="S19" i="1" s="1"/>
  <c r="R18" i="1" a="1"/>
  <c r="R18" i="1" s="1"/>
  <c r="S18" i="1" s="1" a="1"/>
  <c r="S18" i="1" s="1"/>
  <c r="R16" i="1" a="1"/>
  <c r="R16" i="1" s="1"/>
  <c r="X16" i="1" s="1" a="1"/>
  <c r="X16" i="1" s="1"/>
  <c r="Y16" i="1" s="1" a="1"/>
  <c r="Y16" i="1" s="1"/>
  <c r="R15" i="1" a="1"/>
  <c r="R15" i="1" s="1"/>
  <c r="X15" i="1" s="1" a="1"/>
  <c r="X15" i="1" s="1"/>
  <c r="Y15" i="1" s="1" a="1"/>
  <c r="Y15" i="1" s="1"/>
  <c r="R14" i="1" a="1"/>
  <c r="R14" i="1" s="1"/>
  <c r="X14" i="1" s="1" a="1"/>
  <c r="X14" i="1" s="1"/>
  <c r="Y14" i="1" s="1" a="1"/>
  <c r="Y14" i="1" s="1"/>
  <c r="R13" i="1" a="1"/>
  <c r="R13" i="1" s="1"/>
  <c r="X13" i="1" s="1" a="1"/>
  <c r="X13" i="1" s="1"/>
  <c r="Y13" i="1" s="1" a="1"/>
  <c r="Y13" i="1" s="1"/>
  <c r="R12" i="1" a="1"/>
  <c r="R12" i="1" s="1"/>
  <c r="S12" i="1" s="1" a="1"/>
  <c r="S12" i="1" s="1"/>
  <c r="R11" i="1" a="1"/>
  <c r="R11" i="1" s="1"/>
  <c r="X11" i="1" s="1" a="1"/>
  <c r="X11" i="1" s="1"/>
  <c r="Y11" i="1" s="1" a="1"/>
  <c r="Y11" i="1" s="1"/>
  <c r="R10" i="1" a="1"/>
  <c r="R10" i="1" s="1"/>
  <c r="X10" i="1" s="1" a="1"/>
  <c r="X10" i="1" s="1"/>
  <c r="Y10" i="1" s="1" a="1"/>
  <c r="Y10" i="1" s="1"/>
  <c r="R9" i="1" a="1"/>
  <c r="R9" i="1" s="1"/>
  <c r="X9" i="1" s="1" a="1"/>
  <c r="X9" i="1" s="1"/>
  <c r="Y9" i="1" s="1" a="1"/>
  <c r="Y9" i="1" s="1"/>
  <c r="R8" i="1" a="1"/>
  <c r="R8" i="1" s="1"/>
  <c r="S8" i="1" s="1" a="1"/>
  <c r="S8" i="1" s="1"/>
  <c r="R7" i="1" a="1"/>
  <c r="R7" i="1" s="1"/>
  <c r="S7" i="1" s="1" a="1"/>
  <c r="S7" i="1" s="1"/>
  <c r="R6" i="1" a="1"/>
  <c r="R6" i="1" s="1"/>
  <c r="S6" i="1" s="1" a="1"/>
  <c r="S6" i="1" s="1"/>
  <c r="R3" i="1" a="1"/>
  <c r="R3" i="1" s="1"/>
  <c r="S3" i="1" s="1" a="1"/>
  <c r="S3" i="1" s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  <c r="S114" i="1" l="1" a="1"/>
  <c r="S114" i="1" s="1"/>
  <c r="S136" i="1" a="1"/>
  <c r="S136" i="1" s="1"/>
  <c r="S159" i="1" a="1"/>
  <c r="S159" i="1" s="1"/>
  <c r="S183" i="1" a="1"/>
  <c r="S183" i="1" s="1"/>
  <c r="S205" i="1" a="1"/>
  <c r="S205" i="1" s="1"/>
  <c r="S253" i="1" a="1"/>
  <c r="S253" i="1" s="1"/>
  <c r="S277" i="1" a="1"/>
  <c r="S277" i="1" s="1"/>
  <c r="S396" i="1" a="1"/>
  <c r="S396" i="1" s="1"/>
  <c r="S420" i="1" a="1"/>
  <c r="S420" i="1" s="1"/>
  <c r="S444" i="1" a="1"/>
  <c r="S444" i="1" s="1"/>
  <c r="S633" i="1" a="1"/>
  <c r="S633" i="1" s="1"/>
  <c r="S657" i="1" a="1"/>
  <c r="S657" i="1" s="1"/>
  <c r="S681" i="1" a="1"/>
  <c r="S681" i="1" s="1"/>
  <c r="S138" i="1" a="1"/>
  <c r="S138" i="1" s="1"/>
  <c r="S161" i="1" a="1"/>
  <c r="S161" i="1" s="1"/>
  <c r="S185" i="1" a="1"/>
  <c r="S185" i="1" s="1"/>
  <c r="S207" i="1" a="1"/>
  <c r="S207" i="1" s="1"/>
  <c r="S231" i="1" a="1"/>
  <c r="S231" i="1" s="1"/>
  <c r="S255" i="1" a="1"/>
  <c r="S255" i="1" s="1"/>
  <c r="S279" i="1" a="1"/>
  <c r="S279" i="1" s="1"/>
  <c r="S398" i="1" a="1"/>
  <c r="S398" i="1" s="1"/>
  <c r="S422" i="1" a="1"/>
  <c r="S422" i="1" s="1"/>
  <c r="S446" i="1" a="1"/>
  <c r="S446" i="1" s="1"/>
  <c r="S470" i="1" a="1"/>
  <c r="S470" i="1" s="1"/>
  <c r="S2" i="1" a="1"/>
  <c r="S2" i="1" s="1"/>
  <c r="S162" i="1" a="1"/>
  <c r="S162" i="1" s="1"/>
  <c r="S186" i="1" a="1"/>
  <c r="S186" i="1" s="1"/>
  <c r="S208" i="1" a="1"/>
  <c r="S208" i="1" s="1"/>
  <c r="S232" i="1" a="1"/>
  <c r="S232" i="1" s="1"/>
  <c r="S256" i="1" a="1"/>
  <c r="S256" i="1" s="1"/>
  <c r="S423" i="1" a="1"/>
  <c r="S423" i="1" s="1"/>
  <c r="S447" i="1" a="1"/>
  <c r="S447" i="1" s="1"/>
  <c r="S471" i="1" a="1"/>
  <c r="S471" i="1" s="1"/>
  <c r="S517" i="1" a="1"/>
  <c r="S517" i="1" s="1"/>
  <c r="S541" i="1" a="1"/>
  <c r="S541" i="1" s="1"/>
  <c r="S209" i="1" a="1"/>
  <c r="S209" i="1" s="1"/>
  <c r="S257" i="1" a="1"/>
  <c r="S257" i="1" s="1"/>
  <c r="S280" i="1" a="1"/>
  <c r="S280" i="1" s="1"/>
  <c r="S328" i="1" a="1"/>
  <c r="S328" i="1" s="1"/>
  <c r="S472" i="1" a="1"/>
  <c r="S472" i="1" s="1"/>
  <c r="S518" i="1" a="1"/>
  <c r="S518" i="1" s="1"/>
  <c r="S542" i="1" a="1"/>
  <c r="S542" i="1" s="1"/>
  <c r="S589" i="1" a="1"/>
  <c r="S589" i="1" s="1"/>
  <c r="M6" i="1" a="1"/>
  <c r="M6" i="1" s="1"/>
  <c r="M30" i="1" a="1"/>
  <c r="M30" i="1" s="1"/>
  <c r="M54" i="1" a="1"/>
  <c r="M54" i="1" s="1"/>
  <c r="M102" i="1" a="1"/>
  <c r="M102" i="1" s="1"/>
  <c r="M126" i="1" a="1"/>
  <c r="M126" i="1" s="1"/>
  <c r="M150" i="1" a="1"/>
  <c r="M150" i="1" s="1"/>
  <c r="M222" i="1" a="1"/>
  <c r="M222" i="1" s="1"/>
  <c r="M270" i="1" a="1"/>
  <c r="M270" i="1" s="1"/>
  <c r="M294" i="1" a="1"/>
  <c r="M294" i="1" s="1"/>
  <c r="M318" i="1" a="1"/>
  <c r="M318" i="1" s="1"/>
  <c r="M342" i="1" a="1"/>
  <c r="M342" i="1" s="1"/>
  <c r="S26" i="1" a="1"/>
  <c r="S26" i="1" s="1"/>
  <c r="S49" i="1" a="1"/>
  <c r="S49" i="1" s="1"/>
  <c r="S210" i="1" a="1"/>
  <c r="S210" i="1" s="1"/>
  <c r="S234" i="1" a="1"/>
  <c r="S234" i="1" s="1"/>
  <c r="S258" i="1" a="1"/>
  <c r="S258" i="1" s="1"/>
  <c r="S281" i="1" a="1"/>
  <c r="S281" i="1" s="1"/>
  <c r="S353" i="1" a="1"/>
  <c r="S353" i="1" s="1"/>
  <c r="S473" i="1" a="1"/>
  <c r="S473" i="1" s="1"/>
  <c r="S519" i="1" a="1"/>
  <c r="S519" i="1" s="1"/>
  <c r="S543" i="1" a="1"/>
  <c r="S543" i="1" s="1"/>
  <c r="S27" i="1" a="1"/>
  <c r="S27" i="1" s="1"/>
  <c r="S50" i="1" a="1"/>
  <c r="S50" i="1" s="1"/>
  <c r="S282" i="1" a="1"/>
  <c r="S282" i="1" s="1"/>
  <c r="S354" i="1" a="1"/>
  <c r="S354" i="1" s="1"/>
  <c r="S520" i="1" a="1"/>
  <c r="S520" i="1" s="1"/>
  <c r="S567" i="1" a="1"/>
  <c r="S567" i="1" s="1"/>
  <c r="S711" i="1" a="1"/>
  <c r="S711" i="1" s="1"/>
  <c r="M8" i="1" a="1"/>
  <c r="M8" i="1" s="1"/>
  <c r="M32" i="1" a="1"/>
  <c r="M32" i="1" s="1"/>
  <c r="M56" i="1" a="1"/>
  <c r="M56" i="1" s="1"/>
  <c r="M104" i="1" a="1"/>
  <c r="M104" i="1" s="1"/>
  <c r="M128" i="1" a="1"/>
  <c r="M128" i="1" s="1"/>
  <c r="M152" i="1" a="1"/>
  <c r="M152" i="1" s="1"/>
  <c r="M248" i="1" a="1"/>
  <c r="M248" i="1" s="1"/>
  <c r="M344" i="1" a="1"/>
  <c r="M344" i="1" s="1"/>
  <c r="M416" i="1" a="1"/>
  <c r="M416" i="1" s="1"/>
  <c r="M440" i="1" a="1"/>
  <c r="M440" i="1" s="1"/>
  <c r="S28" i="1" a="1"/>
  <c r="S28" i="1" s="1"/>
  <c r="S283" i="1" a="1"/>
  <c r="S283" i="1" s="1"/>
  <c r="S331" i="1" a="1"/>
  <c r="S331" i="1" s="1"/>
  <c r="S355" i="1" a="1"/>
  <c r="S355" i="1" s="1"/>
  <c r="S544" i="1" a="1"/>
  <c r="S544" i="1" s="1"/>
  <c r="S568" i="1" a="1"/>
  <c r="S568" i="1" s="1"/>
  <c r="S592" i="1" a="1"/>
  <c r="S592" i="1" s="1"/>
  <c r="S640" i="1" a="1"/>
  <c r="S640" i="1" s="1"/>
  <c r="S664" i="1" a="1"/>
  <c r="S664" i="1" s="1"/>
  <c r="S688" i="1" a="1"/>
  <c r="S688" i="1" s="1"/>
  <c r="S712" i="1" a="1"/>
  <c r="S712" i="1" s="1"/>
  <c r="S736" i="1" a="1"/>
  <c r="S736" i="1" s="1"/>
  <c r="M681" i="1" a="1"/>
  <c r="M681" i="1" s="1"/>
  <c r="M729" i="1" a="1"/>
  <c r="M729" i="1" s="1"/>
  <c r="M753" i="1" a="1"/>
  <c r="M753" i="1" s="1"/>
  <c r="S29" i="1" a="1"/>
  <c r="S29" i="1" s="1"/>
  <c r="S74" i="1" a="1"/>
  <c r="S74" i="1" s="1"/>
  <c r="S98" i="1" a="1"/>
  <c r="S98" i="1" s="1"/>
  <c r="S284" i="1" a="1"/>
  <c r="S284" i="1" s="1"/>
  <c r="S356" i="1" a="1"/>
  <c r="S356" i="1" s="1"/>
  <c r="S593" i="1" a="1"/>
  <c r="S593" i="1" s="1"/>
  <c r="S75" i="1" a="1"/>
  <c r="S75" i="1" s="1"/>
  <c r="S99" i="1" a="1"/>
  <c r="S99" i="1" s="1"/>
  <c r="S122" i="1" a="1"/>
  <c r="S122" i="1" s="1"/>
  <c r="S453" i="1" a="1"/>
  <c r="S453" i="1" s="1"/>
  <c r="S762" i="1" a="1"/>
  <c r="S762" i="1" s="1"/>
  <c r="S784" i="1" a="1"/>
  <c r="S784" i="1" s="1"/>
  <c r="M635" i="1" a="1"/>
  <c r="M635" i="1" s="1"/>
  <c r="M1019" i="1" a="1"/>
  <c r="M1019" i="1" s="1"/>
  <c r="S123" i="1" a="1"/>
  <c r="S123" i="1" s="1"/>
  <c r="S619" i="1" a="1"/>
  <c r="S619" i="1" s="1"/>
  <c r="S643" i="1" a="1"/>
  <c r="S643" i="1" s="1"/>
  <c r="S763" i="1" a="1"/>
  <c r="S763" i="1" s="1"/>
  <c r="S808" i="1" a="1"/>
  <c r="S808" i="1" s="1"/>
  <c r="K457" i="1" a="1"/>
  <c r="K457" i="1" s="1"/>
  <c r="S9" i="1" a="1"/>
  <c r="S9" i="1" s="1"/>
  <c r="S124" i="1" a="1"/>
  <c r="S124" i="1" s="1"/>
  <c r="S407" i="1" a="1"/>
  <c r="S407" i="1" s="1"/>
  <c r="S620" i="1" a="1"/>
  <c r="S620" i="1" s="1"/>
  <c r="S832" i="1" a="1"/>
  <c r="S832" i="1" s="1"/>
  <c r="S10" i="1" a="1"/>
  <c r="S10" i="1" s="1"/>
  <c r="S102" i="1" a="1"/>
  <c r="S102" i="1" s="1"/>
  <c r="S336" i="1" a="1"/>
  <c r="S336" i="1" s="1"/>
  <c r="S573" i="1" a="1"/>
  <c r="S573" i="1" s="1"/>
  <c r="S787" i="1" a="1"/>
  <c r="S787" i="1" s="1"/>
  <c r="S11" i="1" a="1"/>
  <c r="S11" i="1" s="1"/>
  <c r="S34" i="1" a="1"/>
  <c r="S34" i="1" s="1"/>
  <c r="S57" i="1" a="1"/>
  <c r="S57" i="1" s="1"/>
  <c r="S242" i="1" a="1"/>
  <c r="S242" i="1" s="1"/>
  <c r="S266" i="1" a="1"/>
  <c r="S266" i="1" s="1"/>
  <c r="S337" i="1" a="1"/>
  <c r="S337" i="1" s="1"/>
  <c r="S880" i="1" a="1"/>
  <c r="S880" i="1" s="1"/>
  <c r="S35" i="1" a="1"/>
  <c r="S35" i="1" s="1"/>
  <c r="S58" i="1" a="1"/>
  <c r="S58" i="1" s="1"/>
  <c r="S126" i="1" a="1"/>
  <c r="S126" i="1" s="1"/>
  <c r="S243" i="1" a="1"/>
  <c r="S243" i="1" s="1"/>
  <c r="S338" i="1" a="1"/>
  <c r="S338" i="1" s="1"/>
  <c r="S528" i="1" a="1"/>
  <c r="S528" i="1" s="1"/>
  <c r="S857" i="1" a="1"/>
  <c r="S857" i="1" s="1"/>
  <c r="S13" i="1" a="1"/>
  <c r="S13" i="1" s="1"/>
  <c r="S36" i="1" a="1"/>
  <c r="S36" i="1" s="1"/>
  <c r="S59" i="1" a="1"/>
  <c r="S59" i="1" s="1"/>
  <c r="S105" i="1" a="1"/>
  <c r="S105" i="1" s="1"/>
  <c r="S127" i="1" a="1"/>
  <c r="S127" i="1" s="1"/>
  <c r="S291" i="1" a="1"/>
  <c r="S291" i="1" s="1"/>
  <c r="S315" i="1" a="1"/>
  <c r="S315" i="1" s="1"/>
  <c r="S339" i="1" a="1"/>
  <c r="S339" i="1" s="1"/>
  <c r="S363" i="1" a="1"/>
  <c r="S363" i="1" s="1"/>
  <c r="S82" i="1" a="1"/>
  <c r="S82" i="1" s="1"/>
  <c r="S128" i="1" a="1"/>
  <c r="S128" i="1" s="1"/>
  <c r="S292" i="1" a="1"/>
  <c r="S292" i="1" s="1"/>
  <c r="S316" i="1" a="1"/>
  <c r="S316" i="1" s="1"/>
  <c r="S340" i="1" a="1"/>
  <c r="S340" i="1" s="1"/>
  <c r="S530" i="1" a="1"/>
  <c r="S530" i="1" s="1"/>
  <c r="S14" i="1" a="1"/>
  <c r="S14" i="1" s="1"/>
  <c r="S37" i="1" a="1"/>
  <c r="S37" i="1" s="1"/>
  <c r="S60" i="1" a="1"/>
  <c r="S60" i="1" s="1"/>
  <c r="S107" i="1" a="1"/>
  <c r="S107" i="1" s="1"/>
  <c r="S293" i="1" a="1"/>
  <c r="S293" i="1" s="1"/>
  <c r="S317" i="1" a="1"/>
  <c r="S317" i="1" s="1"/>
  <c r="S341" i="1" a="1"/>
  <c r="S341" i="1" s="1"/>
  <c r="S413" i="1" a="1"/>
  <c r="S413" i="1" s="1"/>
  <c r="S437" i="1" a="1"/>
  <c r="S437" i="1" s="1"/>
  <c r="S954" i="1" a="1"/>
  <c r="S954" i="1" s="1"/>
  <c r="K456" i="1" a="1"/>
  <c r="K456" i="1" s="1"/>
  <c r="S15" i="1" a="1"/>
  <c r="S15" i="1" s="1"/>
  <c r="S38" i="1" a="1"/>
  <c r="S38" i="1" s="1"/>
  <c r="S61" i="1" a="1"/>
  <c r="S61" i="1" s="1"/>
  <c r="S108" i="1" a="1"/>
  <c r="S108" i="1" s="1"/>
  <c r="S130" i="1" a="1"/>
  <c r="S130" i="1" s="1"/>
  <c r="S177" i="1" a="1"/>
  <c r="S177" i="1" s="1"/>
  <c r="S294" i="1" a="1"/>
  <c r="S294" i="1" s="1"/>
  <c r="S318" i="1" a="1"/>
  <c r="S318" i="1" s="1"/>
  <c r="S342" i="1" a="1"/>
  <c r="S342" i="1" s="1"/>
  <c r="S366" i="1" a="1"/>
  <c r="S366" i="1" s="1"/>
  <c r="S390" i="1" a="1"/>
  <c r="S390" i="1" s="1"/>
  <c r="S931" i="1" a="1"/>
  <c r="S931" i="1" s="1"/>
  <c r="S955" i="1" a="1"/>
  <c r="S955" i="1" s="1"/>
  <c r="S977" i="1" a="1"/>
  <c r="S977" i="1" s="1"/>
  <c r="S1024" i="1" a="1"/>
  <c r="S1024" i="1" s="1"/>
  <c r="S16" i="1" a="1"/>
  <c r="S16" i="1" s="1"/>
  <c r="S39" i="1" a="1"/>
  <c r="S39" i="1" s="1"/>
  <c r="S62" i="1" a="1"/>
  <c r="S62" i="1" s="1"/>
  <c r="S109" i="1" a="1"/>
  <c r="S109" i="1" s="1"/>
  <c r="S178" i="1" a="1"/>
  <c r="S178" i="1" s="1"/>
  <c r="S391" i="1" a="1"/>
  <c r="S391" i="1" s="1"/>
  <c r="S978" i="1" a="1"/>
  <c r="S978" i="1" s="1"/>
  <c r="S63" i="1" a="1"/>
  <c r="S63" i="1" s="1"/>
  <c r="S110" i="1" a="1"/>
  <c r="S110" i="1" s="1"/>
  <c r="S179" i="1" a="1"/>
  <c r="S179" i="1" s="1"/>
  <c r="S201" i="1" a="1"/>
  <c r="S201" i="1" s="1"/>
  <c r="S249" i="1" a="1"/>
  <c r="S249" i="1" s="1"/>
  <c r="S273" i="1" a="1"/>
  <c r="S273" i="1" s="1"/>
  <c r="S510" i="1" a="1"/>
  <c r="S510" i="1" s="1"/>
  <c r="S1002" i="1" a="1"/>
  <c r="S1002" i="1" s="1"/>
  <c r="S64" i="1" a="1"/>
  <c r="S64" i="1" s="1"/>
  <c r="S180" i="1" a="1"/>
  <c r="S180" i="1" s="1"/>
  <c r="S202" i="1" a="1"/>
  <c r="S202" i="1" s="1"/>
  <c r="S250" i="1" a="1"/>
  <c r="S250" i="1" s="1"/>
  <c r="S274" i="1" a="1"/>
  <c r="S274" i="1" s="1"/>
  <c r="S558" i="1" a="1"/>
  <c r="S558" i="1" s="1"/>
  <c r="S1003" i="1" a="1"/>
  <c r="S1003" i="1" s="1"/>
  <c r="S1027" i="1" a="1"/>
  <c r="S1027" i="1" s="1"/>
  <c r="S42" i="1" a="1"/>
  <c r="S42" i="1" s="1"/>
  <c r="S65" i="1" a="1"/>
  <c r="S65" i="1" s="1"/>
  <c r="S134" i="1" a="1"/>
  <c r="S134" i="1" s="1"/>
  <c r="S157" i="1" a="1"/>
  <c r="S157" i="1" s="1"/>
  <c r="S181" i="1" a="1"/>
  <c r="S181" i="1" s="1"/>
  <c r="S203" i="1" a="1"/>
  <c r="S203" i="1" s="1"/>
  <c r="S251" i="1" a="1"/>
  <c r="S251" i="1" s="1"/>
  <c r="S275" i="1" a="1"/>
  <c r="S275" i="1" s="1"/>
  <c r="S559" i="1" a="1"/>
  <c r="S559" i="1" s="1"/>
  <c r="S843" i="1" a="1"/>
  <c r="S843" i="1" s="1"/>
  <c r="S66" i="1" a="1"/>
  <c r="S66" i="1" s="1"/>
  <c r="S113" i="1" a="1"/>
  <c r="S113" i="1" s="1"/>
  <c r="S135" i="1" a="1"/>
  <c r="S135" i="1" s="1"/>
  <c r="S158" i="1" a="1"/>
  <c r="S158" i="1" s="1"/>
  <c r="S182" i="1" a="1"/>
  <c r="S182" i="1" s="1"/>
  <c r="S204" i="1" a="1"/>
  <c r="S204" i="1" s="1"/>
  <c r="S252" i="1" a="1"/>
  <c r="S252" i="1" s="1"/>
  <c r="S276" i="1" a="1"/>
  <c r="S276" i="1" s="1"/>
  <c r="S395" i="1" a="1"/>
  <c r="S395" i="1" s="1"/>
  <c r="J457" i="1"/>
  <c r="M457" i="1" a="1"/>
  <c r="M457" i="1" s="1"/>
  <c r="N457" i="1" a="1"/>
  <c r="N457" i="1" s="1"/>
  <c r="T457" i="1" a="1"/>
  <c r="T457" i="1" s="1"/>
  <c r="U457" i="1"/>
  <c r="V457" i="1" a="1"/>
  <c r="V457" i="1" s="1"/>
  <c r="W457" i="1"/>
  <c r="X457" i="1" a="1"/>
  <c r="X457" i="1" s="1"/>
  <c r="Y457" i="1" s="1" a="1"/>
  <c r="Y457" i="1" s="1"/>
  <c r="Z457" i="1" a="1"/>
  <c r="Z457" i="1" s="1"/>
  <c r="AA457" i="1" a="1"/>
  <c r="AA457" i="1" s="1"/>
  <c r="T456" i="1" a="1"/>
  <c r="T456" i="1" s="1"/>
  <c r="U456" i="1"/>
  <c r="V456" i="1" a="1"/>
  <c r="V456" i="1" s="1"/>
  <c r="W456" i="1"/>
  <c r="X456" i="1" a="1"/>
  <c r="X456" i="1" s="1"/>
  <c r="Y456" i="1" s="1" a="1"/>
  <c r="Y456" i="1" s="1"/>
  <c r="Z456" i="1" a="1"/>
  <c r="Z456" i="1" s="1"/>
  <c r="AA456" i="1" a="1"/>
  <c r="AA456" i="1" s="1"/>
  <c r="J456" i="1"/>
  <c r="M456" i="1" a="1"/>
  <c r="M456" i="1" s="1"/>
  <c r="N456" i="1" a="1"/>
  <c r="N456" i="1" s="1"/>
  <c r="Z455" i="1" a="1"/>
  <c r="Z455" i="1" s="1"/>
  <c r="AA455" i="1" a="1"/>
  <c r="AA455" i="1" s="1"/>
  <c r="T455" i="1" a="1"/>
  <c r="T455" i="1" s="1"/>
  <c r="W455" i="1"/>
  <c r="U455" i="1"/>
  <c r="V455" i="1" a="1"/>
  <c r="V455" i="1" s="1"/>
  <c r="X455" i="1" a="1"/>
  <c r="X455" i="1" s="1"/>
  <c r="Y455" i="1" s="1" a="1"/>
  <c r="Y455" i="1" s="1"/>
  <c r="J455" i="1"/>
  <c r="M455" i="1" a="1"/>
  <c r="M455" i="1" s="1"/>
  <c r="N455" i="1" a="1"/>
  <c r="N455" i="1" s="1"/>
  <c r="M25" i="1" a="1"/>
  <c r="M25" i="1" s="1"/>
  <c r="M49" i="1" a="1"/>
  <c r="M49" i="1" s="1"/>
  <c r="M121" i="1" a="1"/>
  <c r="M121" i="1" s="1"/>
  <c r="M145" i="1" a="1"/>
  <c r="M145" i="1" s="1"/>
  <c r="M289" i="1" a="1"/>
  <c r="M289" i="1" s="1"/>
  <c r="N553" i="1" a="1"/>
  <c r="N553" i="1" s="1"/>
  <c r="N577" i="1" a="1"/>
  <c r="N577" i="1" s="1"/>
  <c r="J13" i="1"/>
  <c r="N13" i="1" a="1"/>
  <c r="N13" i="1" s="1"/>
  <c r="J37" i="1"/>
  <c r="N37" i="1" a="1"/>
  <c r="N37" i="1" s="1"/>
  <c r="J61" i="1"/>
  <c r="N61" i="1" a="1"/>
  <c r="N61" i="1" s="1"/>
  <c r="J109" i="1"/>
  <c r="N109" i="1" a="1"/>
  <c r="N109" i="1" s="1"/>
  <c r="J133" i="1"/>
  <c r="N133" i="1" a="1"/>
  <c r="N133" i="1" s="1"/>
  <c r="J157" i="1"/>
  <c r="N157" i="1" a="1"/>
  <c r="N157" i="1" s="1"/>
  <c r="J181" i="1"/>
  <c r="M181" i="1" a="1"/>
  <c r="M181" i="1" s="1"/>
  <c r="N181" i="1" a="1"/>
  <c r="N181" i="1" s="1"/>
  <c r="J205" i="1"/>
  <c r="N205" i="1" a="1"/>
  <c r="N205" i="1" s="1"/>
  <c r="J229" i="1"/>
  <c r="N229" i="1" a="1"/>
  <c r="N229" i="1" s="1"/>
  <c r="M229" i="1" a="1"/>
  <c r="M229" i="1" s="1"/>
  <c r="J253" i="1"/>
  <c r="M253" i="1" a="1"/>
  <c r="M253" i="1" s="1"/>
  <c r="N253" i="1" a="1"/>
  <c r="N253" i="1" s="1"/>
  <c r="J277" i="1"/>
  <c r="N277" i="1" a="1"/>
  <c r="N277" i="1" s="1"/>
  <c r="J301" i="1"/>
  <c r="N301" i="1" a="1"/>
  <c r="N301" i="1" s="1"/>
  <c r="J325" i="1"/>
  <c r="N325" i="1" a="1"/>
  <c r="N325" i="1" s="1"/>
  <c r="M325" i="1" a="1"/>
  <c r="M325" i="1" s="1"/>
  <c r="J349" i="1"/>
  <c r="N349" i="1" a="1"/>
  <c r="N349" i="1" s="1"/>
  <c r="J373" i="1"/>
  <c r="N373" i="1" a="1"/>
  <c r="N373" i="1" s="1"/>
  <c r="M373" i="1" a="1"/>
  <c r="M373" i="1" s="1"/>
  <c r="J397" i="1"/>
  <c r="M397" i="1" a="1"/>
  <c r="M397" i="1" s="1"/>
  <c r="N397" i="1" a="1"/>
  <c r="N397" i="1" s="1"/>
  <c r="J421" i="1"/>
  <c r="M421" i="1" a="1"/>
  <c r="M421" i="1" s="1"/>
  <c r="N421" i="1" a="1"/>
  <c r="N421" i="1" s="1"/>
  <c r="J445" i="1"/>
  <c r="M445" i="1" a="1"/>
  <c r="M445" i="1" s="1"/>
  <c r="N445" i="1" a="1"/>
  <c r="N445" i="1" s="1"/>
  <c r="J469" i="1"/>
  <c r="M469" i="1" a="1"/>
  <c r="M469" i="1" s="1"/>
  <c r="N469" i="1" a="1"/>
  <c r="N469" i="1" s="1"/>
  <c r="J493" i="1"/>
  <c r="N493" i="1" a="1"/>
  <c r="N493" i="1" s="1"/>
  <c r="M493" i="1" a="1"/>
  <c r="M493" i="1" s="1"/>
  <c r="J517" i="1"/>
  <c r="N517" i="1" a="1"/>
  <c r="N517" i="1" s="1"/>
  <c r="M517" i="1" a="1"/>
  <c r="M517" i="1" s="1"/>
  <c r="J541" i="1"/>
  <c r="M541" i="1" a="1"/>
  <c r="M541" i="1" s="1"/>
  <c r="N541" i="1" a="1"/>
  <c r="N541" i="1" s="1"/>
  <c r="J565" i="1"/>
  <c r="N565" i="1" a="1"/>
  <c r="N565" i="1" s="1"/>
  <c r="J589" i="1"/>
  <c r="N589" i="1" a="1"/>
  <c r="N589" i="1" s="1"/>
  <c r="J613" i="1"/>
  <c r="M613" i="1" a="1"/>
  <c r="M613" i="1" s="1"/>
  <c r="N613" i="1" a="1"/>
  <c r="N613" i="1" s="1"/>
  <c r="J637" i="1"/>
  <c r="M637" i="1" a="1"/>
  <c r="M637" i="1" s="1"/>
  <c r="N637" i="1" a="1"/>
  <c r="N637" i="1" s="1"/>
  <c r="J661" i="1"/>
  <c r="M661" i="1" a="1"/>
  <c r="M661" i="1" s="1"/>
  <c r="N661" i="1" a="1"/>
  <c r="N661" i="1" s="1"/>
  <c r="J685" i="1"/>
  <c r="N685" i="1" a="1"/>
  <c r="N685" i="1" s="1"/>
  <c r="M685" i="1" a="1"/>
  <c r="M685" i="1" s="1"/>
  <c r="J709" i="1"/>
  <c r="N709" i="1" a="1"/>
  <c r="N709" i="1" s="1"/>
  <c r="M709" i="1" a="1"/>
  <c r="M709" i="1" s="1"/>
  <c r="J733" i="1"/>
  <c r="N733" i="1" a="1"/>
  <c r="N733" i="1" s="1"/>
  <c r="M733" i="1" a="1"/>
  <c r="M733" i="1" s="1"/>
  <c r="J757" i="1"/>
  <c r="N757" i="1" a="1"/>
  <c r="N757" i="1" s="1"/>
  <c r="M757" i="1" a="1"/>
  <c r="M757" i="1" s="1"/>
  <c r="J781" i="1"/>
  <c r="M781" i="1" a="1"/>
  <c r="M781" i="1" s="1"/>
  <c r="N781" i="1" a="1"/>
  <c r="N781" i="1" s="1"/>
  <c r="J805" i="1"/>
  <c r="M805" i="1" a="1"/>
  <c r="M805" i="1" s="1"/>
  <c r="N805" i="1" a="1"/>
  <c r="N805" i="1" s="1"/>
  <c r="J829" i="1"/>
  <c r="M829" i="1" a="1"/>
  <c r="M829" i="1" s="1"/>
  <c r="N829" i="1" a="1"/>
  <c r="N829" i="1" s="1"/>
  <c r="J853" i="1"/>
  <c r="M853" i="1" a="1"/>
  <c r="M853" i="1" s="1"/>
  <c r="N853" i="1" a="1"/>
  <c r="N853" i="1" s="1"/>
  <c r="J877" i="1"/>
  <c r="M877" i="1" a="1"/>
  <c r="M877" i="1" s="1"/>
  <c r="N877" i="1" a="1"/>
  <c r="N877" i="1" s="1"/>
  <c r="J901" i="1"/>
  <c r="N901" i="1" a="1"/>
  <c r="N901" i="1" s="1"/>
  <c r="M901" i="1" a="1"/>
  <c r="M901" i="1" s="1"/>
  <c r="J925" i="1"/>
  <c r="N925" i="1" a="1"/>
  <c r="N925" i="1" s="1"/>
  <c r="M925" i="1" a="1"/>
  <c r="M925" i="1" s="1"/>
  <c r="J949" i="1"/>
  <c r="N949" i="1" a="1"/>
  <c r="N949" i="1" s="1"/>
  <c r="J973" i="1"/>
  <c r="N973" i="1" a="1"/>
  <c r="N973" i="1" s="1"/>
  <c r="J997" i="1"/>
  <c r="N997" i="1" a="1"/>
  <c r="N997" i="1" s="1"/>
  <c r="J1021" i="1"/>
  <c r="N1021" i="1" a="1"/>
  <c r="N1021" i="1" s="1"/>
  <c r="M1021" i="1" a="1"/>
  <c r="M1021" i="1" s="1"/>
  <c r="M22" i="1" a="1"/>
  <c r="M22" i="1" s="1"/>
  <c r="M63" i="1" a="1"/>
  <c r="M63" i="1" s="1"/>
  <c r="J242" i="1"/>
  <c r="N242" i="1" a="1"/>
  <c r="N242" i="1" s="1"/>
  <c r="J38" i="1"/>
  <c r="N38" i="1" a="1"/>
  <c r="N38" i="1" s="1"/>
  <c r="J62" i="1"/>
  <c r="N62" i="1" a="1"/>
  <c r="N62" i="1" s="1"/>
  <c r="J86" i="1"/>
  <c r="N86" i="1" a="1"/>
  <c r="N86" i="1" s="1"/>
  <c r="J110" i="1"/>
  <c r="N110" i="1" a="1"/>
  <c r="N110" i="1" s="1"/>
  <c r="J134" i="1"/>
  <c r="N134" i="1" a="1"/>
  <c r="N134" i="1" s="1"/>
  <c r="J158" i="1"/>
  <c r="N158" i="1" a="1"/>
  <c r="N158" i="1" s="1"/>
  <c r="J182" i="1"/>
  <c r="N182" i="1" a="1"/>
  <c r="N182" i="1" s="1"/>
  <c r="J206" i="1"/>
  <c r="N206" i="1" a="1"/>
  <c r="N206" i="1" s="1"/>
  <c r="J230" i="1"/>
  <c r="N230" i="1" a="1"/>
  <c r="N230" i="1" s="1"/>
  <c r="M230" i="1" a="1"/>
  <c r="M230" i="1" s="1"/>
  <c r="J254" i="1"/>
  <c r="N254" i="1" a="1"/>
  <c r="N254" i="1" s="1"/>
  <c r="J302" i="1"/>
  <c r="N302" i="1" a="1"/>
  <c r="N302" i="1" s="1"/>
  <c r="M302" i="1" a="1"/>
  <c r="M302" i="1" s="1"/>
  <c r="J326" i="1"/>
  <c r="N326" i="1" a="1"/>
  <c r="N326" i="1" s="1"/>
  <c r="J350" i="1"/>
  <c r="N350" i="1" a="1"/>
  <c r="N350" i="1" s="1"/>
  <c r="M350" i="1" a="1"/>
  <c r="M350" i="1" s="1"/>
  <c r="J374" i="1"/>
  <c r="N374" i="1" a="1"/>
  <c r="N374" i="1" s="1"/>
  <c r="M374" i="1" a="1"/>
  <c r="M374" i="1" s="1"/>
  <c r="J398" i="1"/>
  <c r="M398" i="1" a="1"/>
  <c r="M398" i="1" s="1"/>
  <c r="N398" i="1" a="1"/>
  <c r="N398" i="1" s="1"/>
  <c r="J422" i="1"/>
  <c r="M422" i="1" a="1"/>
  <c r="M422" i="1" s="1"/>
  <c r="N422" i="1" a="1"/>
  <c r="N422" i="1" s="1"/>
  <c r="J446" i="1"/>
  <c r="M446" i="1" a="1"/>
  <c r="M446" i="1" s="1"/>
  <c r="N446" i="1" a="1"/>
  <c r="N446" i="1" s="1"/>
  <c r="J470" i="1"/>
  <c r="M470" i="1" a="1"/>
  <c r="M470" i="1" s="1"/>
  <c r="N470" i="1" a="1"/>
  <c r="N470" i="1" s="1"/>
  <c r="J494" i="1"/>
  <c r="N494" i="1" a="1"/>
  <c r="N494" i="1" s="1"/>
  <c r="M494" i="1" a="1"/>
  <c r="M494" i="1" s="1"/>
  <c r="J518" i="1"/>
  <c r="N518" i="1" a="1"/>
  <c r="N518" i="1" s="1"/>
  <c r="M518" i="1" a="1"/>
  <c r="M518" i="1" s="1"/>
  <c r="J542" i="1"/>
  <c r="N542" i="1" a="1"/>
  <c r="N542" i="1" s="1"/>
  <c r="J566" i="1"/>
  <c r="M566" i="1" a="1"/>
  <c r="M566" i="1" s="1"/>
  <c r="N566" i="1" a="1"/>
  <c r="N566" i="1" s="1"/>
  <c r="J590" i="1"/>
  <c r="M590" i="1" a="1"/>
  <c r="M590" i="1" s="1"/>
  <c r="N590" i="1" a="1"/>
  <c r="N590" i="1" s="1"/>
  <c r="J614" i="1"/>
  <c r="M614" i="1" a="1"/>
  <c r="M614" i="1" s="1"/>
  <c r="N614" i="1" a="1"/>
  <c r="N614" i="1" s="1"/>
  <c r="J638" i="1"/>
  <c r="M638" i="1" a="1"/>
  <c r="M638" i="1" s="1"/>
  <c r="N638" i="1" a="1"/>
  <c r="N638" i="1" s="1"/>
  <c r="J662" i="1"/>
  <c r="N662" i="1" a="1"/>
  <c r="N662" i="1" s="1"/>
  <c r="M662" i="1" a="1"/>
  <c r="M662" i="1" s="1"/>
  <c r="J686" i="1"/>
  <c r="N686" i="1" a="1"/>
  <c r="N686" i="1" s="1"/>
  <c r="M686" i="1" a="1"/>
  <c r="M686" i="1" s="1"/>
  <c r="J710" i="1"/>
  <c r="M710" i="1" a="1"/>
  <c r="M710" i="1" s="1"/>
  <c r="N710" i="1" a="1"/>
  <c r="N710" i="1" s="1"/>
  <c r="J734" i="1"/>
  <c r="M734" i="1" a="1"/>
  <c r="M734" i="1" s="1"/>
  <c r="N734" i="1" a="1"/>
  <c r="N734" i="1" s="1"/>
  <c r="J758" i="1"/>
  <c r="N758" i="1" a="1"/>
  <c r="N758" i="1" s="1"/>
  <c r="M758" i="1" a="1"/>
  <c r="M758" i="1" s="1"/>
  <c r="J782" i="1"/>
  <c r="M782" i="1" a="1"/>
  <c r="M782" i="1" s="1"/>
  <c r="N782" i="1" a="1"/>
  <c r="N782" i="1" s="1"/>
  <c r="J806" i="1"/>
  <c r="M806" i="1" a="1"/>
  <c r="M806" i="1" s="1"/>
  <c r="N806" i="1" a="1"/>
  <c r="N806" i="1" s="1"/>
  <c r="J830" i="1"/>
  <c r="M830" i="1" a="1"/>
  <c r="M830" i="1" s="1"/>
  <c r="N830" i="1" a="1"/>
  <c r="N830" i="1" s="1"/>
  <c r="J854" i="1"/>
  <c r="M854" i="1" a="1"/>
  <c r="M854" i="1" s="1"/>
  <c r="N854" i="1" a="1"/>
  <c r="N854" i="1" s="1"/>
  <c r="J878" i="1"/>
  <c r="M878" i="1" a="1"/>
  <c r="M878" i="1" s="1"/>
  <c r="N878" i="1" a="1"/>
  <c r="N878" i="1" s="1"/>
  <c r="J902" i="1"/>
  <c r="M902" i="1" a="1"/>
  <c r="M902" i="1" s="1"/>
  <c r="J926" i="1"/>
  <c r="N926" i="1" a="1"/>
  <c r="N926" i="1" s="1"/>
  <c r="J950" i="1"/>
  <c r="N950" i="1" a="1"/>
  <c r="N950" i="1" s="1"/>
  <c r="M950" i="1" a="1"/>
  <c r="M950" i="1" s="1"/>
  <c r="J974" i="1"/>
  <c r="N974" i="1" a="1"/>
  <c r="N974" i="1" s="1"/>
  <c r="M974" i="1" a="1"/>
  <c r="M974" i="1" s="1"/>
  <c r="J998" i="1"/>
  <c r="N998" i="1" a="1"/>
  <c r="N998" i="1" s="1"/>
  <c r="M998" i="1" a="1"/>
  <c r="M998" i="1" s="1"/>
  <c r="J1022" i="1"/>
  <c r="N1022" i="1" a="1"/>
  <c r="N1022" i="1" s="1"/>
  <c r="M1022" i="1" a="1"/>
  <c r="M1022" i="1" s="1"/>
  <c r="M43" i="1" a="1"/>
  <c r="M43" i="1" s="1"/>
  <c r="N63" i="1" a="1"/>
  <c r="N63" i="1" s="1"/>
  <c r="N482" i="1" a="1"/>
  <c r="N482" i="1" s="1"/>
  <c r="J15" i="1"/>
  <c r="N15" i="1" a="1"/>
  <c r="N15" i="1" s="1"/>
  <c r="J39" i="1"/>
  <c r="N39" i="1" a="1"/>
  <c r="N39" i="1" s="1"/>
  <c r="J87" i="1"/>
  <c r="N87" i="1" a="1"/>
  <c r="N87" i="1" s="1"/>
  <c r="J111" i="1"/>
  <c r="N111" i="1" a="1"/>
  <c r="N111" i="1" s="1"/>
  <c r="J159" i="1"/>
  <c r="N159" i="1" a="1"/>
  <c r="N159" i="1" s="1"/>
  <c r="J183" i="1"/>
  <c r="N183" i="1" a="1"/>
  <c r="N183" i="1" s="1"/>
  <c r="M183" i="1" a="1"/>
  <c r="M183" i="1" s="1"/>
  <c r="J207" i="1"/>
  <c r="N207" i="1" a="1"/>
  <c r="N207" i="1" s="1"/>
  <c r="M207" i="1" a="1"/>
  <c r="M207" i="1" s="1"/>
  <c r="J231" i="1"/>
  <c r="N231" i="1" a="1"/>
  <c r="N231" i="1" s="1"/>
  <c r="J255" i="1"/>
  <c r="M255" i="1" a="1"/>
  <c r="M255" i="1" s="1"/>
  <c r="N255" i="1" a="1"/>
  <c r="N255" i="1" s="1"/>
  <c r="J303" i="1"/>
  <c r="N303" i="1" a="1"/>
  <c r="N303" i="1" s="1"/>
  <c r="J327" i="1"/>
  <c r="N327" i="1" a="1"/>
  <c r="N327" i="1" s="1"/>
  <c r="M327" i="1" a="1"/>
  <c r="M327" i="1" s="1"/>
  <c r="J351" i="1"/>
  <c r="N351" i="1" a="1"/>
  <c r="N351" i="1" s="1"/>
  <c r="M351" i="1" a="1"/>
  <c r="M351" i="1" s="1"/>
  <c r="J375" i="1"/>
  <c r="N375" i="1" a="1"/>
  <c r="N375" i="1" s="1"/>
  <c r="M375" i="1" a="1"/>
  <c r="M375" i="1" s="1"/>
  <c r="J399" i="1"/>
  <c r="M399" i="1" a="1"/>
  <c r="M399" i="1" s="1"/>
  <c r="N399" i="1" a="1"/>
  <c r="N399" i="1" s="1"/>
  <c r="J423" i="1"/>
  <c r="M423" i="1" a="1"/>
  <c r="M423" i="1" s="1"/>
  <c r="J447" i="1"/>
  <c r="M447" i="1" a="1"/>
  <c r="M447" i="1" s="1"/>
  <c r="N447" i="1" a="1"/>
  <c r="N447" i="1" s="1"/>
  <c r="J471" i="1"/>
  <c r="M471" i="1" a="1"/>
  <c r="M471" i="1" s="1"/>
  <c r="N471" i="1" a="1"/>
  <c r="N471" i="1" s="1"/>
  <c r="J495" i="1"/>
  <c r="N495" i="1" a="1"/>
  <c r="N495" i="1" s="1"/>
  <c r="J519" i="1"/>
  <c r="N519" i="1" a="1"/>
  <c r="N519" i="1" s="1"/>
  <c r="J543" i="1"/>
  <c r="M543" i="1" a="1"/>
  <c r="M543" i="1" s="1"/>
  <c r="N543" i="1" a="1"/>
  <c r="N543" i="1" s="1"/>
  <c r="J567" i="1"/>
  <c r="M567" i="1" a="1"/>
  <c r="M567" i="1" s="1"/>
  <c r="N567" i="1" a="1"/>
  <c r="N567" i="1" s="1"/>
  <c r="J591" i="1"/>
  <c r="M591" i="1" a="1"/>
  <c r="M591" i="1" s="1"/>
  <c r="N591" i="1" a="1"/>
  <c r="N591" i="1" s="1"/>
  <c r="J615" i="1"/>
  <c r="M615" i="1" a="1"/>
  <c r="M615" i="1" s="1"/>
  <c r="N615" i="1" a="1"/>
  <c r="N615" i="1" s="1"/>
  <c r="J639" i="1"/>
  <c r="N639" i="1" a="1"/>
  <c r="N639" i="1" s="1"/>
  <c r="M639" i="1" a="1"/>
  <c r="M639" i="1" s="1"/>
  <c r="J663" i="1"/>
  <c r="M663" i="1" a="1"/>
  <c r="M663" i="1" s="1"/>
  <c r="N663" i="1" a="1"/>
  <c r="N663" i="1" s="1"/>
  <c r="J687" i="1"/>
  <c r="M687" i="1" a="1"/>
  <c r="M687" i="1" s="1"/>
  <c r="N687" i="1" a="1"/>
  <c r="N687" i="1" s="1"/>
  <c r="J711" i="1"/>
  <c r="M711" i="1" a="1"/>
  <c r="M711" i="1" s="1"/>
  <c r="N711" i="1" a="1"/>
  <c r="N711" i="1" s="1"/>
  <c r="J735" i="1"/>
  <c r="M735" i="1" a="1"/>
  <c r="M735" i="1" s="1"/>
  <c r="N735" i="1" a="1"/>
  <c r="N735" i="1" s="1"/>
  <c r="J759" i="1"/>
  <c r="N759" i="1" a="1"/>
  <c r="N759" i="1" s="1"/>
  <c r="M759" i="1" a="1"/>
  <c r="M759" i="1" s="1"/>
  <c r="J783" i="1"/>
  <c r="M783" i="1" a="1"/>
  <c r="M783" i="1" s="1"/>
  <c r="N783" i="1" a="1"/>
  <c r="N783" i="1" s="1"/>
  <c r="J807" i="1"/>
  <c r="M807" i="1" a="1"/>
  <c r="M807" i="1" s="1"/>
  <c r="N807" i="1" a="1"/>
  <c r="N807" i="1" s="1"/>
  <c r="J831" i="1"/>
  <c r="M831" i="1" a="1"/>
  <c r="M831" i="1" s="1"/>
  <c r="N831" i="1" a="1"/>
  <c r="N831" i="1" s="1"/>
  <c r="J855" i="1"/>
  <c r="N855" i="1" a="1"/>
  <c r="N855" i="1" s="1"/>
  <c r="J879" i="1"/>
  <c r="N879" i="1" a="1"/>
  <c r="N879" i="1" s="1"/>
  <c r="J903" i="1"/>
  <c r="N903" i="1" a="1"/>
  <c r="N903" i="1" s="1"/>
  <c r="J927" i="1"/>
  <c r="N927" i="1" a="1"/>
  <c r="N927" i="1" s="1"/>
  <c r="M927" i="1" a="1"/>
  <c r="M927" i="1" s="1"/>
  <c r="J951" i="1"/>
  <c r="N951" i="1" a="1"/>
  <c r="N951" i="1" s="1"/>
  <c r="M951" i="1" a="1"/>
  <c r="M951" i="1" s="1"/>
  <c r="J975" i="1"/>
  <c r="N975" i="1" a="1"/>
  <c r="N975" i="1" s="1"/>
  <c r="M975" i="1" a="1"/>
  <c r="M975" i="1" s="1"/>
  <c r="J999" i="1"/>
  <c r="N999" i="1" a="1"/>
  <c r="N999" i="1" s="1"/>
  <c r="M999" i="1" a="1"/>
  <c r="M999" i="1" s="1"/>
  <c r="J1023" i="1"/>
  <c r="N1023" i="1" a="1"/>
  <c r="N1023" i="1" s="1"/>
  <c r="M1023" i="1" a="1"/>
  <c r="M1023" i="1" s="1"/>
  <c r="M205" i="1" a="1"/>
  <c r="M205" i="1" s="1"/>
  <c r="M505" i="1" a="1"/>
  <c r="M505" i="1" s="1"/>
  <c r="M879" i="1" a="1"/>
  <c r="M879" i="1" s="1"/>
  <c r="N73" i="1" a="1"/>
  <c r="N73" i="1" s="1"/>
  <c r="N505" i="1" a="1"/>
  <c r="N505" i="1" s="1"/>
  <c r="J16" i="1"/>
  <c r="N16" i="1" a="1"/>
  <c r="N16" i="1" s="1"/>
  <c r="J40" i="1"/>
  <c r="N40" i="1" a="1"/>
  <c r="N40" i="1" s="1"/>
  <c r="J64" i="1"/>
  <c r="N64" i="1" a="1"/>
  <c r="N64" i="1" s="1"/>
  <c r="J88" i="1"/>
  <c r="N88" i="1" a="1"/>
  <c r="N88" i="1" s="1"/>
  <c r="J112" i="1"/>
  <c r="N112" i="1" a="1"/>
  <c r="N112" i="1" s="1"/>
  <c r="J136" i="1"/>
  <c r="N136" i="1" a="1"/>
  <c r="N136" i="1" s="1"/>
  <c r="J160" i="1"/>
  <c r="N160" i="1" a="1"/>
  <c r="N160" i="1" s="1"/>
  <c r="J184" i="1"/>
  <c r="N184" i="1" a="1"/>
  <c r="N184" i="1" s="1"/>
  <c r="M184" i="1" a="1"/>
  <c r="M184" i="1" s="1"/>
  <c r="J208" i="1"/>
  <c r="N208" i="1" a="1"/>
  <c r="N208" i="1" s="1"/>
  <c r="J232" i="1"/>
  <c r="N232" i="1" a="1"/>
  <c r="N232" i="1" s="1"/>
  <c r="M232" i="1" a="1"/>
  <c r="M232" i="1" s="1"/>
  <c r="J256" i="1"/>
  <c r="N256" i="1" a="1"/>
  <c r="N256" i="1" s="1"/>
  <c r="J280" i="1"/>
  <c r="M280" i="1" a="1"/>
  <c r="M280" i="1" s="1"/>
  <c r="N280" i="1" a="1"/>
  <c r="N280" i="1" s="1"/>
  <c r="J304" i="1"/>
  <c r="N304" i="1" a="1"/>
  <c r="N304" i="1" s="1"/>
  <c r="M304" i="1" a="1"/>
  <c r="M304" i="1" s="1"/>
  <c r="J328" i="1"/>
  <c r="N328" i="1" a="1"/>
  <c r="N328" i="1" s="1"/>
  <c r="M328" i="1" a="1"/>
  <c r="M328" i="1" s="1"/>
  <c r="J352" i="1"/>
  <c r="N352" i="1" a="1"/>
  <c r="N352" i="1" s="1"/>
  <c r="M352" i="1" a="1"/>
  <c r="M352" i="1" s="1"/>
  <c r="J376" i="1"/>
  <c r="N376" i="1" a="1"/>
  <c r="N376" i="1" s="1"/>
  <c r="M376" i="1" a="1"/>
  <c r="M376" i="1" s="1"/>
  <c r="J400" i="1"/>
  <c r="M400" i="1" a="1"/>
  <c r="M400" i="1" s="1"/>
  <c r="N400" i="1" a="1"/>
  <c r="N400" i="1" s="1"/>
  <c r="J424" i="1"/>
  <c r="M424" i="1" a="1"/>
  <c r="M424" i="1" s="1"/>
  <c r="N424" i="1" a="1"/>
  <c r="N424" i="1" s="1"/>
  <c r="J448" i="1"/>
  <c r="M448" i="1" a="1"/>
  <c r="M448" i="1" s="1"/>
  <c r="N448" i="1" a="1"/>
  <c r="N448" i="1" s="1"/>
  <c r="J472" i="1"/>
  <c r="M472" i="1" a="1"/>
  <c r="M472" i="1" s="1"/>
  <c r="N472" i="1" a="1"/>
  <c r="N472" i="1" s="1"/>
  <c r="J496" i="1"/>
  <c r="N496" i="1" a="1"/>
  <c r="N496" i="1" s="1"/>
  <c r="M496" i="1" a="1"/>
  <c r="M496" i="1" s="1"/>
  <c r="J520" i="1"/>
  <c r="N520" i="1" a="1"/>
  <c r="N520" i="1" s="1"/>
  <c r="M520" i="1" a="1"/>
  <c r="M520" i="1" s="1"/>
  <c r="J544" i="1"/>
  <c r="M544" i="1" a="1"/>
  <c r="M544" i="1" s="1"/>
  <c r="N544" i="1" a="1"/>
  <c r="N544" i="1" s="1"/>
  <c r="J568" i="1"/>
  <c r="M568" i="1" a="1"/>
  <c r="M568" i="1" s="1"/>
  <c r="N568" i="1" a="1"/>
  <c r="N568" i="1" s="1"/>
  <c r="J592" i="1"/>
  <c r="M592" i="1" a="1"/>
  <c r="M592" i="1" s="1"/>
  <c r="N592" i="1" a="1"/>
  <c r="N592" i="1" s="1"/>
  <c r="J616" i="1"/>
  <c r="N616" i="1" a="1"/>
  <c r="N616" i="1" s="1"/>
  <c r="M616" i="1" a="1"/>
  <c r="M616" i="1" s="1"/>
  <c r="J640" i="1"/>
  <c r="N640" i="1" a="1"/>
  <c r="N640" i="1" s="1"/>
  <c r="M640" i="1" a="1"/>
  <c r="M640" i="1" s="1"/>
  <c r="J664" i="1"/>
  <c r="M664" i="1" a="1"/>
  <c r="M664" i="1" s="1"/>
  <c r="N664" i="1" a="1"/>
  <c r="N664" i="1" s="1"/>
  <c r="J688" i="1"/>
  <c r="M688" i="1" a="1"/>
  <c r="M688" i="1" s="1"/>
  <c r="N688" i="1" a="1"/>
  <c r="N688" i="1" s="1"/>
  <c r="J712" i="1"/>
  <c r="M712" i="1" a="1"/>
  <c r="M712" i="1" s="1"/>
  <c r="N712" i="1" a="1"/>
  <c r="N712" i="1" s="1"/>
  <c r="J736" i="1"/>
  <c r="M736" i="1" a="1"/>
  <c r="M736" i="1" s="1"/>
  <c r="N736" i="1" a="1"/>
  <c r="N736" i="1" s="1"/>
  <c r="J760" i="1"/>
  <c r="N760" i="1" a="1"/>
  <c r="N760" i="1" s="1"/>
  <c r="M760" i="1" a="1"/>
  <c r="M760" i="1" s="1"/>
  <c r="J784" i="1"/>
  <c r="M784" i="1" a="1"/>
  <c r="M784" i="1" s="1"/>
  <c r="N784" i="1" a="1"/>
  <c r="N784" i="1" s="1"/>
  <c r="J808" i="1"/>
  <c r="M808" i="1" a="1"/>
  <c r="M808" i="1" s="1"/>
  <c r="N808" i="1" a="1"/>
  <c r="N808" i="1" s="1"/>
  <c r="J832" i="1"/>
  <c r="M832" i="1" a="1"/>
  <c r="M832" i="1" s="1"/>
  <c r="N832" i="1" a="1"/>
  <c r="N832" i="1" s="1"/>
  <c r="J856" i="1"/>
  <c r="M856" i="1" a="1"/>
  <c r="M856" i="1" s="1"/>
  <c r="N856" i="1" a="1"/>
  <c r="N856" i="1" s="1"/>
  <c r="J880" i="1"/>
  <c r="M880" i="1" a="1"/>
  <c r="M880" i="1" s="1"/>
  <c r="J904" i="1"/>
  <c r="N904" i="1" a="1"/>
  <c r="N904" i="1" s="1"/>
  <c r="M904" i="1" a="1"/>
  <c r="M904" i="1" s="1"/>
  <c r="J928" i="1"/>
  <c r="N928" i="1" a="1"/>
  <c r="N928" i="1" s="1"/>
  <c r="M928" i="1" a="1"/>
  <c r="M928" i="1" s="1"/>
  <c r="J952" i="1"/>
  <c r="N952" i="1" a="1"/>
  <c r="N952" i="1" s="1"/>
  <c r="M952" i="1" a="1"/>
  <c r="M952" i="1" s="1"/>
  <c r="J976" i="1"/>
  <c r="N976" i="1" a="1"/>
  <c r="N976" i="1" s="1"/>
  <c r="M976" i="1" a="1"/>
  <c r="M976" i="1" s="1"/>
  <c r="J1000" i="1"/>
  <c r="N1000" i="1" a="1"/>
  <c r="N1000" i="1" s="1"/>
  <c r="M1000" i="1" a="1"/>
  <c r="M1000" i="1" s="1"/>
  <c r="J1024" i="1"/>
  <c r="N1024" i="1" a="1"/>
  <c r="N1024" i="1" s="1"/>
  <c r="M1024" i="1" a="1"/>
  <c r="M1024" i="1" s="1"/>
  <c r="M85" i="1" a="1"/>
  <c r="M85" i="1" s="1"/>
  <c r="M206" i="1" a="1"/>
  <c r="M206" i="1" s="1"/>
  <c r="N85" i="1" a="1"/>
  <c r="N85" i="1" s="1"/>
  <c r="N529" i="1" a="1"/>
  <c r="N529" i="1" s="1"/>
  <c r="J218" i="1"/>
  <c r="M218" i="1" a="1"/>
  <c r="M218" i="1" s="1"/>
  <c r="N218" i="1" a="1"/>
  <c r="N218" i="1" s="1"/>
  <c r="J17" i="1"/>
  <c r="N17" i="1" a="1"/>
  <c r="N17" i="1" s="1"/>
  <c r="J41" i="1"/>
  <c r="N41" i="1" a="1"/>
  <c r="N41" i="1" s="1"/>
  <c r="J65" i="1"/>
  <c r="N65" i="1" a="1"/>
  <c r="N65" i="1" s="1"/>
  <c r="J89" i="1"/>
  <c r="N89" i="1" a="1"/>
  <c r="N89" i="1" s="1"/>
  <c r="J113" i="1"/>
  <c r="N113" i="1" a="1"/>
  <c r="N113" i="1" s="1"/>
  <c r="J137" i="1"/>
  <c r="N137" i="1" a="1"/>
  <c r="N137" i="1" s="1"/>
  <c r="J161" i="1"/>
  <c r="N161" i="1" a="1"/>
  <c r="N161" i="1" s="1"/>
  <c r="J185" i="1"/>
  <c r="N185" i="1" a="1"/>
  <c r="N185" i="1" s="1"/>
  <c r="J209" i="1"/>
  <c r="N209" i="1" a="1"/>
  <c r="N209" i="1" s="1"/>
  <c r="M209" i="1" a="1"/>
  <c r="M209" i="1" s="1"/>
  <c r="J233" i="1"/>
  <c r="N233" i="1" a="1"/>
  <c r="N233" i="1" s="1"/>
  <c r="J257" i="1"/>
  <c r="M257" i="1" a="1"/>
  <c r="M257" i="1" s="1"/>
  <c r="J281" i="1"/>
  <c r="M281" i="1" a="1"/>
  <c r="M281" i="1" s="1"/>
  <c r="N281" i="1" a="1"/>
  <c r="N281" i="1" s="1"/>
  <c r="J305" i="1"/>
  <c r="N305" i="1" a="1"/>
  <c r="N305" i="1" s="1"/>
  <c r="M305" i="1" a="1"/>
  <c r="M305" i="1" s="1"/>
  <c r="J329" i="1"/>
  <c r="N329" i="1" a="1"/>
  <c r="N329" i="1" s="1"/>
  <c r="M329" i="1" a="1"/>
  <c r="M329" i="1" s="1"/>
  <c r="J353" i="1"/>
  <c r="N353" i="1" a="1"/>
  <c r="N353" i="1" s="1"/>
  <c r="M353" i="1" a="1"/>
  <c r="M353" i="1" s="1"/>
  <c r="J377" i="1"/>
  <c r="M377" i="1" a="1"/>
  <c r="M377" i="1" s="1"/>
  <c r="N377" i="1" a="1"/>
  <c r="N377" i="1" s="1"/>
  <c r="J401" i="1"/>
  <c r="M401" i="1" a="1"/>
  <c r="M401" i="1" s="1"/>
  <c r="J425" i="1"/>
  <c r="M425" i="1" a="1"/>
  <c r="M425" i="1" s="1"/>
  <c r="N425" i="1" a="1"/>
  <c r="N425" i="1" s="1"/>
  <c r="J449" i="1"/>
  <c r="N449" i="1" a="1"/>
  <c r="N449" i="1" s="1"/>
  <c r="J473" i="1"/>
  <c r="N473" i="1" a="1"/>
  <c r="N473" i="1" s="1"/>
  <c r="J497" i="1"/>
  <c r="N497" i="1" a="1"/>
  <c r="N497" i="1" s="1"/>
  <c r="M497" i="1" a="1"/>
  <c r="M497" i="1" s="1"/>
  <c r="J521" i="1"/>
  <c r="N521" i="1" a="1"/>
  <c r="N521" i="1" s="1"/>
  <c r="M521" i="1" a="1"/>
  <c r="M521" i="1" s="1"/>
  <c r="J545" i="1"/>
  <c r="M545" i="1" a="1"/>
  <c r="M545" i="1" s="1"/>
  <c r="N545" i="1" a="1"/>
  <c r="N545" i="1" s="1"/>
  <c r="J569" i="1"/>
  <c r="N569" i="1" a="1"/>
  <c r="N569" i="1" s="1"/>
  <c r="M569" i="1" a="1"/>
  <c r="M569" i="1" s="1"/>
  <c r="J617" i="1"/>
  <c r="M617" i="1" a="1"/>
  <c r="M617" i="1" s="1"/>
  <c r="N617" i="1" a="1"/>
  <c r="N617" i="1" s="1"/>
  <c r="J641" i="1"/>
  <c r="M641" i="1" a="1"/>
  <c r="M641" i="1" s="1"/>
  <c r="N641" i="1" a="1"/>
  <c r="N641" i="1" s="1"/>
  <c r="J665" i="1"/>
  <c r="M665" i="1" a="1"/>
  <c r="M665" i="1" s="1"/>
  <c r="N665" i="1" a="1"/>
  <c r="N665" i="1" s="1"/>
  <c r="J689" i="1"/>
  <c r="M689" i="1" a="1"/>
  <c r="M689" i="1" s="1"/>
  <c r="N689" i="1" a="1"/>
  <c r="N689" i="1" s="1"/>
  <c r="J713" i="1"/>
  <c r="M713" i="1" a="1"/>
  <c r="M713" i="1" s="1"/>
  <c r="N713" i="1" a="1"/>
  <c r="N713" i="1" s="1"/>
  <c r="J737" i="1"/>
  <c r="M737" i="1" a="1"/>
  <c r="M737" i="1" s="1"/>
  <c r="N737" i="1" a="1"/>
  <c r="N737" i="1" s="1"/>
  <c r="J761" i="1"/>
  <c r="N761" i="1" a="1"/>
  <c r="N761" i="1" s="1"/>
  <c r="M761" i="1" a="1"/>
  <c r="M761" i="1" s="1"/>
  <c r="J785" i="1"/>
  <c r="N785" i="1" a="1"/>
  <c r="N785" i="1" s="1"/>
  <c r="J809" i="1"/>
  <c r="N809" i="1" a="1"/>
  <c r="N809" i="1" s="1"/>
  <c r="J833" i="1"/>
  <c r="N833" i="1" a="1"/>
  <c r="N833" i="1" s="1"/>
  <c r="J857" i="1"/>
  <c r="M857" i="1" a="1"/>
  <c r="M857" i="1" s="1"/>
  <c r="J881" i="1"/>
  <c r="M881" i="1" a="1"/>
  <c r="M881" i="1" s="1"/>
  <c r="N881" i="1" a="1"/>
  <c r="N881" i="1" s="1"/>
  <c r="J905" i="1"/>
  <c r="N905" i="1" a="1"/>
  <c r="N905" i="1" s="1"/>
  <c r="M905" i="1" a="1"/>
  <c r="M905" i="1" s="1"/>
  <c r="J929" i="1"/>
  <c r="N929" i="1" a="1"/>
  <c r="N929" i="1" s="1"/>
  <c r="M929" i="1" a="1"/>
  <c r="M929" i="1" s="1"/>
  <c r="J953" i="1"/>
  <c r="N953" i="1" a="1"/>
  <c r="N953" i="1" s="1"/>
  <c r="J977" i="1"/>
  <c r="N977" i="1" a="1"/>
  <c r="N977" i="1" s="1"/>
  <c r="M977" i="1" a="1"/>
  <c r="M977" i="1" s="1"/>
  <c r="J1001" i="1"/>
  <c r="N1001" i="1" a="1"/>
  <c r="N1001" i="1" s="1"/>
  <c r="M1001" i="1" a="1"/>
  <c r="M1001" i="1" s="1"/>
  <c r="J1025" i="1"/>
  <c r="N1025" i="1" a="1"/>
  <c r="N1025" i="1" s="1"/>
  <c r="M1025" i="1" a="1"/>
  <c r="M1025" i="1" s="1"/>
  <c r="M86" i="1" a="1"/>
  <c r="M86" i="1" s="1"/>
  <c r="M105" i="1" a="1"/>
  <c r="M105" i="1" s="1"/>
  <c r="M208" i="1" a="1"/>
  <c r="M208" i="1" s="1"/>
  <c r="M519" i="1" a="1"/>
  <c r="M519" i="1" s="1"/>
  <c r="N93" i="1" a="1"/>
  <c r="N93" i="1" s="1"/>
  <c r="J18" i="1"/>
  <c r="N18" i="1" a="1"/>
  <c r="N18" i="1" s="1"/>
  <c r="J42" i="1"/>
  <c r="N42" i="1" a="1"/>
  <c r="N42" i="1" s="1"/>
  <c r="J66" i="1"/>
  <c r="N66" i="1" a="1"/>
  <c r="N66" i="1" s="1"/>
  <c r="J90" i="1"/>
  <c r="N90" i="1" a="1"/>
  <c r="N90" i="1" s="1"/>
  <c r="J138" i="1"/>
  <c r="N138" i="1" a="1"/>
  <c r="N138" i="1" s="1"/>
  <c r="J162" i="1"/>
  <c r="N162" i="1" a="1"/>
  <c r="N162" i="1" s="1"/>
  <c r="J186" i="1"/>
  <c r="N186" i="1" a="1"/>
  <c r="N186" i="1" s="1"/>
  <c r="J210" i="1"/>
  <c r="N210" i="1" a="1"/>
  <c r="N210" i="1" s="1"/>
  <c r="M210" i="1" a="1"/>
  <c r="M210" i="1" s="1"/>
  <c r="J234" i="1"/>
  <c r="M234" i="1" a="1"/>
  <c r="M234" i="1" s="1"/>
  <c r="N234" i="1" a="1"/>
  <c r="N234" i="1" s="1"/>
  <c r="J258" i="1"/>
  <c r="M258" i="1" a="1"/>
  <c r="M258" i="1" s="1"/>
  <c r="N258" i="1" a="1"/>
  <c r="N258" i="1" s="1"/>
  <c r="J282" i="1"/>
  <c r="M282" i="1" a="1"/>
  <c r="M282" i="1" s="1"/>
  <c r="N282" i="1" a="1"/>
  <c r="N282" i="1" s="1"/>
  <c r="J306" i="1"/>
  <c r="N306" i="1" a="1"/>
  <c r="N306" i="1" s="1"/>
  <c r="M306" i="1" a="1"/>
  <c r="M306" i="1" s="1"/>
  <c r="J330" i="1"/>
  <c r="N330" i="1" a="1"/>
  <c r="N330" i="1" s="1"/>
  <c r="J354" i="1"/>
  <c r="N354" i="1" a="1"/>
  <c r="N354" i="1" s="1"/>
  <c r="M354" i="1" a="1"/>
  <c r="M354" i="1" s="1"/>
  <c r="J378" i="1"/>
  <c r="M378" i="1" a="1"/>
  <c r="M378" i="1" s="1"/>
  <c r="N378" i="1" a="1"/>
  <c r="N378" i="1" s="1"/>
  <c r="J402" i="1"/>
  <c r="M402" i="1" a="1"/>
  <c r="M402" i="1" s="1"/>
  <c r="N402" i="1" a="1"/>
  <c r="N402" i="1" s="1"/>
  <c r="J426" i="1"/>
  <c r="N426" i="1" a="1"/>
  <c r="N426" i="1" s="1"/>
  <c r="J450" i="1"/>
  <c r="M450" i="1" a="1"/>
  <c r="M450" i="1" s="1"/>
  <c r="N450" i="1" a="1"/>
  <c r="N450" i="1" s="1"/>
  <c r="J474" i="1"/>
  <c r="M474" i="1" a="1"/>
  <c r="M474" i="1" s="1"/>
  <c r="N474" i="1" a="1"/>
  <c r="N474" i="1" s="1"/>
  <c r="J498" i="1"/>
  <c r="N498" i="1" a="1"/>
  <c r="N498" i="1" s="1"/>
  <c r="M498" i="1" a="1"/>
  <c r="M498" i="1" s="1"/>
  <c r="J522" i="1"/>
  <c r="N522" i="1" a="1"/>
  <c r="N522" i="1" s="1"/>
  <c r="M522" i="1" a="1"/>
  <c r="M522" i="1" s="1"/>
  <c r="J546" i="1"/>
  <c r="N546" i="1" a="1"/>
  <c r="N546" i="1" s="1"/>
  <c r="M546" i="1" a="1"/>
  <c r="M546" i="1" s="1"/>
  <c r="J570" i="1"/>
  <c r="N570" i="1" a="1"/>
  <c r="N570" i="1" s="1"/>
  <c r="M570" i="1" a="1"/>
  <c r="M570" i="1" s="1"/>
  <c r="J594" i="1"/>
  <c r="M594" i="1" a="1"/>
  <c r="M594" i="1" s="1"/>
  <c r="N594" i="1" a="1"/>
  <c r="N594" i="1" s="1"/>
  <c r="J618" i="1"/>
  <c r="M618" i="1" a="1"/>
  <c r="M618" i="1" s="1"/>
  <c r="N618" i="1" a="1"/>
  <c r="N618" i="1" s="1"/>
  <c r="J642" i="1"/>
  <c r="M642" i="1" a="1"/>
  <c r="M642" i="1" s="1"/>
  <c r="N642" i="1" a="1"/>
  <c r="N642" i="1" s="1"/>
  <c r="J666" i="1"/>
  <c r="M666" i="1" a="1"/>
  <c r="M666" i="1" s="1"/>
  <c r="N666" i="1" a="1"/>
  <c r="N666" i="1" s="1"/>
  <c r="J690" i="1"/>
  <c r="M690" i="1" a="1"/>
  <c r="M690" i="1" s="1"/>
  <c r="N690" i="1" a="1"/>
  <c r="N690" i="1" s="1"/>
  <c r="J714" i="1"/>
  <c r="M714" i="1" a="1"/>
  <c r="M714" i="1" s="1"/>
  <c r="N714" i="1" a="1"/>
  <c r="N714" i="1" s="1"/>
  <c r="J738" i="1"/>
  <c r="M738" i="1" a="1"/>
  <c r="M738" i="1" s="1"/>
  <c r="N738" i="1" a="1"/>
  <c r="N738" i="1" s="1"/>
  <c r="J762" i="1"/>
  <c r="N762" i="1" a="1"/>
  <c r="N762" i="1" s="1"/>
  <c r="M762" i="1" a="1"/>
  <c r="M762" i="1" s="1"/>
  <c r="J786" i="1"/>
  <c r="M786" i="1" a="1"/>
  <c r="M786" i="1" s="1"/>
  <c r="J810" i="1"/>
  <c r="M810" i="1" a="1"/>
  <c r="M810" i="1" s="1"/>
  <c r="J834" i="1"/>
  <c r="M834" i="1" a="1"/>
  <c r="M834" i="1" s="1"/>
  <c r="J858" i="1"/>
  <c r="M858" i="1" a="1"/>
  <c r="M858" i="1" s="1"/>
  <c r="N858" i="1" a="1"/>
  <c r="N858" i="1" s="1"/>
  <c r="J882" i="1"/>
  <c r="M882" i="1" a="1"/>
  <c r="M882" i="1" s="1"/>
  <c r="N882" i="1" a="1"/>
  <c r="N882" i="1" s="1"/>
  <c r="J906" i="1"/>
  <c r="N906" i="1" a="1"/>
  <c r="N906" i="1" s="1"/>
  <c r="M906" i="1" a="1"/>
  <c r="M906" i="1" s="1"/>
  <c r="J930" i="1"/>
  <c r="N930" i="1" a="1"/>
  <c r="N930" i="1" s="1"/>
  <c r="J954" i="1"/>
  <c r="N954" i="1" a="1"/>
  <c r="N954" i="1" s="1"/>
  <c r="M954" i="1" a="1"/>
  <c r="M954" i="1" s="1"/>
  <c r="J978" i="1"/>
  <c r="N978" i="1" a="1"/>
  <c r="N978" i="1" s="1"/>
  <c r="M978" i="1" a="1"/>
  <c r="M978" i="1" s="1"/>
  <c r="J1002" i="1"/>
  <c r="N1002" i="1" a="1"/>
  <c r="N1002" i="1" s="1"/>
  <c r="M1002" i="1" a="1"/>
  <c r="M1002" i="1" s="1"/>
  <c r="J1026" i="1"/>
  <c r="N1026" i="1" a="1"/>
  <c r="N1026" i="1" s="1"/>
  <c r="M1026" i="1" a="1"/>
  <c r="M1026" i="1" s="1"/>
  <c r="M87" i="1" a="1"/>
  <c r="M87" i="1" s="1"/>
  <c r="M254" i="1" a="1"/>
  <c r="M254" i="1" s="1"/>
  <c r="M301" i="1" a="1"/>
  <c r="M301" i="1" s="1"/>
  <c r="M529" i="1" a="1"/>
  <c r="M529" i="1" s="1"/>
  <c r="M903" i="1" a="1"/>
  <c r="M903" i="1" s="1"/>
  <c r="N105" i="1" a="1"/>
  <c r="N105" i="1" s="1"/>
  <c r="J19" i="1"/>
  <c r="N19" i="1" a="1"/>
  <c r="N19" i="1" s="1"/>
  <c r="J67" i="1"/>
  <c r="N67" i="1" a="1"/>
  <c r="N67" i="1" s="1"/>
  <c r="J91" i="1"/>
  <c r="N91" i="1" a="1"/>
  <c r="N91" i="1" s="1"/>
  <c r="J115" i="1"/>
  <c r="N115" i="1" a="1"/>
  <c r="N115" i="1" s="1"/>
  <c r="J139" i="1"/>
  <c r="N139" i="1" a="1"/>
  <c r="N139" i="1" s="1"/>
  <c r="J163" i="1"/>
  <c r="N163" i="1" a="1"/>
  <c r="N163" i="1" s="1"/>
  <c r="M163" i="1" a="1"/>
  <c r="M163" i="1" s="1"/>
  <c r="J187" i="1"/>
  <c r="N187" i="1" a="1"/>
  <c r="N187" i="1" s="1"/>
  <c r="M187" i="1" a="1"/>
  <c r="M187" i="1" s="1"/>
  <c r="J211" i="1"/>
  <c r="M211" i="1" a="1"/>
  <c r="M211" i="1" s="1"/>
  <c r="N211" i="1" a="1"/>
  <c r="N211" i="1" s="1"/>
  <c r="J235" i="1"/>
  <c r="M235" i="1" a="1"/>
  <c r="M235" i="1" s="1"/>
  <c r="N235" i="1" a="1"/>
  <c r="N235" i="1" s="1"/>
  <c r="J259" i="1"/>
  <c r="M259" i="1" a="1"/>
  <c r="M259" i="1" s="1"/>
  <c r="N259" i="1" a="1"/>
  <c r="N259" i="1" s="1"/>
  <c r="J283" i="1"/>
  <c r="N283" i="1" a="1"/>
  <c r="N283" i="1" s="1"/>
  <c r="J307" i="1"/>
  <c r="N307" i="1" a="1"/>
  <c r="N307" i="1" s="1"/>
  <c r="J331" i="1"/>
  <c r="N331" i="1" a="1"/>
  <c r="N331" i="1" s="1"/>
  <c r="J355" i="1"/>
  <c r="M355" i="1" a="1"/>
  <c r="M355" i="1" s="1"/>
  <c r="N355" i="1" a="1"/>
  <c r="N355" i="1" s="1"/>
  <c r="J379" i="1"/>
  <c r="M379" i="1" a="1"/>
  <c r="M379" i="1" s="1"/>
  <c r="N379" i="1" a="1"/>
  <c r="N379" i="1" s="1"/>
  <c r="J403" i="1"/>
  <c r="N403" i="1" a="1"/>
  <c r="N403" i="1" s="1"/>
  <c r="J427" i="1"/>
  <c r="M427" i="1" a="1"/>
  <c r="M427" i="1" s="1"/>
  <c r="N427" i="1" a="1"/>
  <c r="N427" i="1" s="1"/>
  <c r="J451" i="1"/>
  <c r="M451" i="1" a="1"/>
  <c r="M451" i="1" s="1"/>
  <c r="N451" i="1" a="1"/>
  <c r="N451" i="1" s="1"/>
  <c r="J475" i="1"/>
  <c r="M475" i="1" a="1"/>
  <c r="M475" i="1" s="1"/>
  <c r="N475" i="1" a="1"/>
  <c r="N475" i="1" s="1"/>
  <c r="J499" i="1"/>
  <c r="N499" i="1" a="1"/>
  <c r="N499" i="1" s="1"/>
  <c r="M499" i="1" a="1"/>
  <c r="M499" i="1" s="1"/>
  <c r="J523" i="1"/>
  <c r="N523" i="1" a="1"/>
  <c r="N523" i="1" s="1"/>
  <c r="M523" i="1" a="1"/>
  <c r="M523" i="1" s="1"/>
  <c r="J547" i="1"/>
  <c r="M547" i="1" a="1"/>
  <c r="M547" i="1" s="1"/>
  <c r="N547" i="1" a="1"/>
  <c r="N547" i="1" s="1"/>
  <c r="J571" i="1"/>
  <c r="M571" i="1" a="1"/>
  <c r="M571" i="1" s="1"/>
  <c r="N571" i="1" a="1"/>
  <c r="N571" i="1" s="1"/>
  <c r="J595" i="1"/>
  <c r="M595" i="1" a="1"/>
  <c r="M595" i="1" s="1"/>
  <c r="N595" i="1" a="1"/>
  <c r="N595" i="1" s="1"/>
  <c r="J619" i="1"/>
  <c r="M619" i="1" a="1"/>
  <c r="M619" i="1" s="1"/>
  <c r="N619" i="1" a="1"/>
  <c r="N619" i="1" s="1"/>
  <c r="J643" i="1"/>
  <c r="M643" i="1" a="1"/>
  <c r="M643" i="1" s="1"/>
  <c r="N643" i="1" a="1"/>
  <c r="N643" i="1" s="1"/>
  <c r="J667" i="1"/>
  <c r="M667" i="1" a="1"/>
  <c r="M667" i="1" s="1"/>
  <c r="N667" i="1" a="1"/>
  <c r="N667" i="1" s="1"/>
  <c r="J691" i="1"/>
  <c r="N691" i="1" a="1"/>
  <c r="N691" i="1" s="1"/>
  <c r="J715" i="1"/>
  <c r="N715" i="1" a="1"/>
  <c r="N715" i="1" s="1"/>
  <c r="J739" i="1"/>
  <c r="N739" i="1" a="1"/>
  <c r="N739" i="1" s="1"/>
  <c r="J787" i="1"/>
  <c r="M787" i="1" a="1"/>
  <c r="M787" i="1" s="1"/>
  <c r="N787" i="1" a="1"/>
  <c r="N787" i="1" s="1"/>
  <c r="J811" i="1"/>
  <c r="M811" i="1" a="1"/>
  <c r="M811" i="1" s="1"/>
  <c r="N811" i="1" a="1"/>
  <c r="N811" i="1" s="1"/>
  <c r="J835" i="1"/>
  <c r="M835" i="1" a="1"/>
  <c r="M835" i="1" s="1"/>
  <c r="N835" i="1" a="1"/>
  <c r="N835" i="1" s="1"/>
  <c r="J859" i="1"/>
  <c r="N859" i="1" a="1"/>
  <c r="N859" i="1" s="1"/>
  <c r="J883" i="1"/>
  <c r="N883" i="1" a="1"/>
  <c r="N883" i="1" s="1"/>
  <c r="J907" i="1"/>
  <c r="N907" i="1" a="1"/>
  <c r="N907" i="1" s="1"/>
  <c r="J931" i="1"/>
  <c r="N931" i="1" a="1"/>
  <c r="N931" i="1" s="1"/>
  <c r="M931" i="1" a="1"/>
  <c r="M931" i="1" s="1"/>
  <c r="J955" i="1"/>
  <c r="N955" i="1" a="1"/>
  <c r="N955" i="1" s="1"/>
  <c r="M955" i="1" a="1"/>
  <c r="M955" i="1" s="1"/>
  <c r="J979" i="1"/>
  <c r="N979" i="1" a="1"/>
  <c r="N979" i="1" s="1"/>
  <c r="M979" i="1" a="1"/>
  <c r="M979" i="1" s="1"/>
  <c r="J1003" i="1"/>
  <c r="N1003" i="1" a="1"/>
  <c r="N1003" i="1" s="1"/>
  <c r="M1003" i="1" a="1"/>
  <c r="M1003" i="1" s="1"/>
  <c r="M88" i="1" a="1"/>
  <c r="M88" i="1" s="1"/>
  <c r="M256" i="1" a="1"/>
  <c r="M256" i="1" s="1"/>
  <c r="M303" i="1" a="1"/>
  <c r="M303" i="1" s="1"/>
  <c r="M349" i="1" a="1"/>
  <c r="M349" i="1" s="1"/>
  <c r="M907" i="1" a="1"/>
  <c r="M907" i="1" s="1"/>
  <c r="N114" i="1" a="1"/>
  <c r="N114" i="1" s="1"/>
  <c r="J20" i="1"/>
  <c r="N20" i="1" a="1"/>
  <c r="N20" i="1" s="1"/>
  <c r="J44" i="1"/>
  <c r="N44" i="1" a="1"/>
  <c r="N44" i="1" s="1"/>
  <c r="J68" i="1"/>
  <c r="N68" i="1" a="1"/>
  <c r="N68" i="1" s="1"/>
  <c r="J92" i="1"/>
  <c r="N92" i="1" a="1"/>
  <c r="N92" i="1" s="1"/>
  <c r="J116" i="1"/>
  <c r="N116" i="1" a="1"/>
  <c r="N116" i="1" s="1"/>
  <c r="J140" i="1"/>
  <c r="N140" i="1" a="1"/>
  <c r="N140" i="1" s="1"/>
  <c r="J164" i="1"/>
  <c r="N164" i="1" a="1"/>
  <c r="N164" i="1" s="1"/>
  <c r="M164" i="1" a="1"/>
  <c r="M164" i="1" s="1"/>
  <c r="J188" i="1"/>
  <c r="N188" i="1" a="1"/>
  <c r="N188" i="1" s="1"/>
  <c r="J212" i="1"/>
  <c r="M212" i="1" a="1"/>
  <c r="M212" i="1" s="1"/>
  <c r="N212" i="1" a="1"/>
  <c r="N212" i="1" s="1"/>
  <c r="J236" i="1"/>
  <c r="M236" i="1" a="1"/>
  <c r="M236" i="1" s="1"/>
  <c r="N236" i="1" a="1"/>
  <c r="N236" i="1" s="1"/>
  <c r="J260" i="1"/>
  <c r="N260" i="1" a="1"/>
  <c r="N260" i="1" s="1"/>
  <c r="J284" i="1"/>
  <c r="N284" i="1" a="1"/>
  <c r="N284" i="1" s="1"/>
  <c r="J308" i="1"/>
  <c r="N308" i="1" a="1"/>
  <c r="N308" i="1" s="1"/>
  <c r="J332" i="1"/>
  <c r="N332" i="1" a="1"/>
  <c r="N332" i="1" s="1"/>
  <c r="M332" i="1" a="1"/>
  <c r="M332" i="1" s="1"/>
  <c r="J356" i="1"/>
  <c r="M356" i="1" a="1"/>
  <c r="M356" i="1" s="1"/>
  <c r="N356" i="1" a="1"/>
  <c r="N356" i="1" s="1"/>
  <c r="J380" i="1"/>
  <c r="N380" i="1" a="1"/>
  <c r="N380" i="1" s="1"/>
  <c r="J404" i="1"/>
  <c r="M404" i="1" a="1"/>
  <c r="M404" i="1" s="1"/>
  <c r="N404" i="1" a="1"/>
  <c r="N404" i="1" s="1"/>
  <c r="J428" i="1"/>
  <c r="M428" i="1" a="1"/>
  <c r="M428" i="1" s="1"/>
  <c r="N428" i="1" a="1"/>
  <c r="N428" i="1" s="1"/>
  <c r="J452" i="1"/>
  <c r="M452" i="1" a="1"/>
  <c r="M452" i="1" s="1"/>
  <c r="N452" i="1" a="1"/>
  <c r="N452" i="1" s="1"/>
  <c r="J476" i="1"/>
  <c r="N476" i="1" a="1"/>
  <c r="N476" i="1" s="1"/>
  <c r="M476" i="1" a="1"/>
  <c r="M476" i="1" s="1"/>
  <c r="J500" i="1"/>
  <c r="N500" i="1" a="1"/>
  <c r="N500" i="1" s="1"/>
  <c r="M500" i="1" a="1"/>
  <c r="M500" i="1" s="1"/>
  <c r="J524" i="1"/>
  <c r="N524" i="1" a="1"/>
  <c r="N524" i="1" s="1"/>
  <c r="M524" i="1" a="1"/>
  <c r="M524" i="1" s="1"/>
  <c r="J548" i="1"/>
  <c r="M548" i="1" a="1"/>
  <c r="M548" i="1" s="1"/>
  <c r="N548" i="1" a="1"/>
  <c r="N548" i="1" s="1"/>
  <c r="J572" i="1"/>
  <c r="M572" i="1" a="1"/>
  <c r="M572" i="1" s="1"/>
  <c r="N572" i="1" a="1"/>
  <c r="N572" i="1" s="1"/>
  <c r="J596" i="1"/>
  <c r="M596" i="1" a="1"/>
  <c r="M596" i="1" s="1"/>
  <c r="N596" i="1" a="1"/>
  <c r="N596" i="1" s="1"/>
  <c r="J620" i="1"/>
  <c r="M620" i="1" a="1"/>
  <c r="M620" i="1" s="1"/>
  <c r="N620" i="1" a="1"/>
  <c r="N620" i="1" s="1"/>
  <c r="J644" i="1"/>
  <c r="M644" i="1" a="1"/>
  <c r="M644" i="1" s="1"/>
  <c r="N644" i="1" a="1"/>
  <c r="N644" i="1" s="1"/>
  <c r="J668" i="1"/>
  <c r="N668" i="1" a="1"/>
  <c r="N668" i="1" s="1"/>
  <c r="J692" i="1"/>
  <c r="M692" i="1" a="1"/>
  <c r="M692" i="1" s="1"/>
  <c r="N692" i="1" a="1"/>
  <c r="N692" i="1" s="1"/>
  <c r="J716" i="1"/>
  <c r="M716" i="1" a="1"/>
  <c r="M716" i="1" s="1"/>
  <c r="J740" i="1"/>
  <c r="M740" i="1" a="1"/>
  <c r="M740" i="1" s="1"/>
  <c r="J764" i="1"/>
  <c r="N764" i="1" a="1"/>
  <c r="N764" i="1" s="1"/>
  <c r="M764" i="1" a="1"/>
  <c r="M764" i="1" s="1"/>
  <c r="J788" i="1"/>
  <c r="M788" i="1" a="1"/>
  <c r="M788" i="1" s="1"/>
  <c r="N788" i="1" a="1"/>
  <c r="N788" i="1" s="1"/>
  <c r="J812" i="1"/>
  <c r="M812" i="1" a="1"/>
  <c r="M812" i="1" s="1"/>
  <c r="N812" i="1" a="1"/>
  <c r="N812" i="1" s="1"/>
  <c r="J836" i="1"/>
  <c r="M836" i="1" a="1"/>
  <c r="M836" i="1" s="1"/>
  <c r="N836" i="1" a="1"/>
  <c r="N836" i="1" s="1"/>
  <c r="J860" i="1"/>
  <c r="M860" i="1" a="1"/>
  <c r="M860" i="1" s="1"/>
  <c r="N860" i="1" a="1"/>
  <c r="N860" i="1" s="1"/>
  <c r="J884" i="1"/>
  <c r="M884" i="1" a="1"/>
  <c r="M884" i="1" s="1"/>
  <c r="N884" i="1" a="1"/>
  <c r="N884" i="1" s="1"/>
  <c r="J908" i="1"/>
  <c r="N908" i="1" a="1"/>
  <c r="N908" i="1" s="1"/>
  <c r="M908" i="1" a="1"/>
  <c r="M908" i="1" s="1"/>
  <c r="J932" i="1"/>
  <c r="N932" i="1" a="1"/>
  <c r="N932" i="1" s="1"/>
  <c r="M932" i="1" a="1"/>
  <c r="M932" i="1" s="1"/>
  <c r="J956" i="1"/>
  <c r="N956" i="1" a="1"/>
  <c r="N956" i="1" s="1"/>
  <c r="M956" i="1" a="1"/>
  <c r="M956" i="1" s="1"/>
  <c r="J980" i="1"/>
  <c r="N980" i="1" a="1"/>
  <c r="N980" i="1" s="1"/>
  <c r="M980" i="1" a="1"/>
  <c r="M980" i="1" s="1"/>
  <c r="J1004" i="1"/>
  <c r="N1004" i="1" a="1"/>
  <c r="N1004" i="1" s="1"/>
  <c r="M1004" i="1" a="1"/>
  <c r="M1004" i="1" s="1"/>
  <c r="J1028" i="1"/>
  <c r="N1028" i="1" a="1"/>
  <c r="N1028" i="1" s="1"/>
  <c r="M1028" i="1" a="1"/>
  <c r="M1028" i="1" s="1"/>
  <c r="M89" i="1" a="1"/>
  <c r="M89" i="1" s="1"/>
  <c r="M260" i="1" a="1"/>
  <c r="M260" i="1" s="1"/>
  <c r="M307" i="1" a="1"/>
  <c r="M307" i="1" s="1"/>
  <c r="M542" i="1" a="1"/>
  <c r="M542" i="1" s="1"/>
  <c r="J21" i="1"/>
  <c r="N21" i="1" a="1"/>
  <c r="N21" i="1" s="1"/>
  <c r="J45" i="1"/>
  <c r="N45" i="1" a="1"/>
  <c r="N45" i="1" s="1"/>
  <c r="J69" i="1"/>
  <c r="N69" i="1" a="1"/>
  <c r="N69" i="1" s="1"/>
  <c r="J117" i="1"/>
  <c r="N117" i="1" a="1"/>
  <c r="N117" i="1" s="1"/>
  <c r="J141" i="1"/>
  <c r="N141" i="1" a="1"/>
  <c r="N141" i="1" s="1"/>
  <c r="J165" i="1"/>
  <c r="N165" i="1" a="1"/>
  <c r="N165" i="1" s="1"/>
  <c r="J189" i="1"/>
  <c r="N189" i="1" a="1"/>
  <c r="N189" i="1" s="1"/>
  <c r="M189" i="1" a="1"/>
  <c r="M189" i="1" s="1"/>
  <c r="J213" i="1"/>
  <c r="N213" i="1" a="1"/>
  <c r="N213" i="1" s="1"/>
  <c r="J237" i="1"/>
  <c r="N237" i="1" a="1"/>
  <c r="N237" i="1" s="1"/>
  <c r="J261" i="1"/>
  <c r="N261" i="1" a="1"/>
  <c r="N261" i="1" s="1"/>
  <c r="J285" i="1"/>
  <c r="M285" i="1" a="1"/>
  <c r="M285" i="1" s="1"/>
  <c r="N285" i="1" a="1"/>
  <c r="N285" i="1" s="1"/>
  <c r="J309" i="1"/>
  <c r="N309" i="1" a="1"/>
  <c r="N309" i="1" s="1"/>
  <c r="M309" i="1" a="1"/>
  <c r="M309" i="1" s="1"/>
  <c r="J333" i="1"/>
  <c r="N333" i="1" a="1"/>
  <c r="N333" i="1" s="1"/>
  <c r="J357" i="1"/>
  <c r="N357" i="1" a="1"/>
  <c r="N357" i="1" s="1"/>
  <c r="J381" i="1"/>
  <c r="M381" i="1" a="1"/>
  <c r="M381" i="1" s="1"/>
  <c r="N381" i="1" a="1"/>
  <c r="N381" i="1" s="1"/>
  <c r="J405" i="1"/>
  <c r="M405" i="1" a="1"/>
  <c r="M405" i="1" s="1"/>
  <c r="N405" i="1" a="1"/>
  <c r="N405" i="1" s="1"/>
  <c r="J429" i="1"/>
  <c r="M429" i="1" a="1"/>
  <c r="M429" i="1" s="1"/>
  <c r="N429" i="1" a="1"/>
  <c r="N429" i="1" s="1"/>
  <c r="J477" i="1"/>
  <c r="N477" i="1" a="1"/>
  <c r="N477" i="1" s="1"/>
  <c r="M477" i="1" a="1"/>
  <c r="M477" i="1" s="1"/>
  <c r="J501" i="1"/>
  <c r="N501" i="1" a="1"/>
  <c r="N501" i="1" s="1"/>
  <c r="M501" i="1" a="1"/>
  <c r="M501" i="1" s="1"/>
  <c r="J525" i="1"/>
  <c r="N525" i="1" a="1"/>
  <c r="N525" i="1" s="1"/>
  <c r="M525" i="1" a="1"/>
  <c r="M525" i="1" s="1"/>
  <c r="J549" i="1"/>
  <c r="M549" i="1" a="1"/>
  <c r="M549" i="1" s="1"/>
  <c r="N549" i="1" a="1"/>
  <c r="N549" i="1" s="1"/>
  <c r="J597" i="1"/>
  <c r="M597" i="1" a="1"/>
  <c r="M597" i="1" s="1"/>
  <c r="N597" i="1" a="1"/>
  <c r="N597" i="1" s="1"/>
  <c r="J621" i="1"/>
  <c r="M621" i="1" a="1"/>
  <c r="M621" i="1" s="1"/>
  <c r="N621" i="1" a="1"/>
  <c r="N621" i="1" s="1"/>
  <c r="J645" i="1"/>
  <c r="N645" i="1" a="1"/>
  <c r="N645" i="1" s="1"/>
  <c r="J669" i="1"/>
  <c r="M669" i="1" a="1"/>
  <c r="M669" i="1" s="1"/>
  <c r="J693" i="1"/>
  <c r="M693" i="1" a="1"/>
  <c r="M693" i="1" s="1"/>
  <c r="J717" i="1"/>
  <c r="M717" i="1" a="1"/>
  <c r="M717" i="1" s="1"/>
  <c r="N717" i="1" a="1"/>
  <c r="N717" i="1" s="1"/>
  <c r="J741" i="1"/>
  <c r="M741" i="1" a="1"/>
  <c r="M741" i="1" s="1"/>
  <c r="N741" i="1" a="1"/>
  <c r="N741" i="1" s="1"/>
  <c r="J765" i="1"/>
  <c r="N765" i="1" a="1"/>
  <c r="N765" i="1" s="1"/>
  <c r="M765" i="1" a="1"/>
  <c r="M765" i="1" s="1"/>
  <c r="J789" i="1"/>
  <c r="N789" i="1" a="1"/>
  <c r="N789" i="1" s="1"/>
  <c r="J813" i="1"/>
  <c r="N813" i="1" a="1"/>
  <c r="N813" i="1" s="1"/>
  <c r="J837" i="1"/>
  <c r="N837" i="1" a="1"/>
  <c r="N837" i="1" s="1"/>
  <c r="J861" i="1"/>
  <c r="M861" i="1" a="1"/>
  <c r="M861" i="1" s="1"/>
  <c r="N861" i="1" a="1"/>
  <c r="N861" i="1" s="1"/>
  <c r="J885" i="1"/>
  <c r="M885" i="1" a="1"/>
  <c r="M885" i="1" s="1"/>
  <c r="N885" i="1" a="1"/>
  <c r="N885" i="1" s="1"/>
  <c r="J909" i="1"/>
  <c r="N909" i="1" a="1"/>
  <c r="N909" i="1" s="1"/>
  <c r="M909" i="1" a="1"/>
  <c r="M909" i="1" s="1"/>
  <c r="J933" i="1"/>
  <c r="N933" i="1" a="1"/>
  <c r="N933" i="1" s="1"/>
  <c r="M933" i="1" a="1"/>
  <c r="M933" i="1" s="1"/>
  <c r="J957" i="1"/>
  <c r="N957" i="1" a="1"/>
  <c r="N957" i="1" s="1"/>
  <c r="M957" i="1" a="1"/>
  <c r="M957" i="1" s="1"/>
  <c r="J981" i="1"/>
  <c r="N981" i="1" a="1"/>
  <c r="N981" i="1" s="1"/>
  <c r="M981" i="1" a="1"/>
  <c r="M981" i="1" s="1"/>
  <c r="J1005" i="1"/>
  <c r="N1005" i="1" a="1"/>
  <c r="N1005" i="1" s="1"/>
  <c r="M1005" i="1" a="1"/>
  <c r="M1005" i="1" s="1"/>
  <c r="J1029" i="1"/>
  <c r="N1029" i="1" a="1"/>
  <c r="N1029" i="1" s="1"/>
  <c r="M1029" i="1" a="1"/>
  <c r="M1029" i="1" s="1"/>
  <c r="M10" i="1" a="1"/>
  <c r="M10" i="1" s="1"/>
  <c r="M90" i="1" a="1"/>
  <c r="M90" i="1" s="1"/>
  <c r="M176" i="1" a="1"/>
  <c r="M176" i="1" s="1"/>
  <c r="M217" i="1" a="1"/>
  <c r="M217" i="1" s="1"/>
  <c r="M261" i="1" a="1"/>
  <c r="M261" i="1" s="1"/>
  <c r="M308" i="1" a="1"/>
  <c r="M308" i="1" s="1"/>
  <c r="M739" i="1" a="1"/>
  <c r="M739" i="1" s="1"/>
  <c r="M926" i="1" a="1"/>
  <c r="M926" i="1" s="1"/>
  <c r="N135" i="1" a="1"/>
  <c r="N135" i="1" s="1"/>
  <c r="J46" i="1"/>
  <c r="N46" i="1" a="1"/>
  <c r="N46" i="1" s="1"/>
  <c r="J70" i="1"/>
  <c r="N70" i="1" a="1"/>
  <c r="N70" i="1" s="1"/>
  <c r="J94" i="1"/>
  <c r="N94" i="1" a="1"/>
  <c r="N94" i="1" s="1"/>
  <c r="J118" i="1"/>
  <c r="N118" i="1" a="1"/>
  <c r="N118" i="1" s="1"/>
  <c r="J142" i="1"/>
  <c r="N142" i="1" a="1"/>
  <c r="N142" i="1" s="1"/>
  <c r="J166" i="1"/>
  <c r="N166" i="1" a="1"/>
  <c r="N166" i="1" s="1"/>
  <c r="J190" i="1"/>
  <c r="N190" i="1" a="1"/>
  <c r="N190" i="1" s="1"/>
  <c r="M190" i="1" a="1"/>
  <c r="M190" i="1" s="1"/>
  <c r="J214" i="1"/>
  <c r="M214" i="1" a="1"/>
  <c r="M214" i="1" s="1"/>
  <c r="N214" i="1" a="1"/>
  <c r="N214" i="1" s="1"/>
  <c r="J262" i="1"/>
  <c r="M262" i="1" a="1"/>
  <c r="M262" i="1" s="1"/>
  <c r="N262" i="1" a="1"/>
  <c r="N262" i="1" s="1"/>
  <c r="J286" i="1"/>
  <c r="N286" i="1" a="1"/>
  <c r="N286" i="1" s="1"/>
  <c r="J310" i="1"/>
  <c r="N310" i="1" a="1"/>
  <c r="N310" i="1" s="1"/>
  <c r="J334" i="1"/>
  <c r="N334" i="1" a="1"/>
  <c r="N334" i="1" s="1"/>
  <c r="J358" i="1"/>
  <c r="M358" i="1" a="1"/>
  <c r="M358" i="1" s="1"/>
  <c r="N358" i="1" a="1"/>
  <c r="N358" i="1" s="1"/>
  <c r="J382" i="1"/>
  <c r="M382" i="1" a="1"/>
  <c r="M382" i="1" s="1"/>
  <c r="J406" i="1"/>
  <c r="M406" i="1" a="1"/>
  <c r="M406" i="1" s="1"/>
  <c r="N406" i="1" a="1"/>
  <c r="N406" i="1" s="1"/>
  <c r="J430" i="1"/>
  <c r="N430" i="1" a="1"/>
  <c r="N430" i="1" s="1"/>
  <c r="M430" i="1" a="1"/>
  <c r="M430" i="1" s="1"/>
  <c r="J454" i="1"/>
  <c r="N454" i="1" a="1"/>
  <c r="N454" i="1" s="1"/>
  <c r="M454" i="1" a="1"/>
  <c r="M454" i="1" s="1"/>
  <c r="J478" i="1"/>
  <c r="N478" i="1" a="1"/>
  <c r="N478" i="1" s="1"/>
  <c r="M478" i="1" a="1"/>
  <c r="M478" i="1" s="1"/>
  <c r="J502" i="1"/>
  <c r="N502" i="1" a="1"/>
  <c r="N502" i="1" s="1"/>
  <c r="M502" i="1" a="1"/>
  <c r="M502" i="1" s="1"/>
  <c r="J526" i="1"/>
  <c r="N526" i="1" a="1"/>
  <c r="N526" i="1" s="1"/>
  <c r="M526" i="1" a="1"/>
  <c r="M526" i="1" s="1"/>
  <c r="J550" i="1"/>
  <c r="M550" i="1" a="1"/>
  <c r="M550" i="1" s="1"/>
  <c r="N550" i="1" a="1"/>
  <c r="N550" i="1" s="1"/>
  <c r="J574" i="1"/>
  <c r="M574" i="1" a="1"/>
  <c r="M574" i="1" s="1"/>
  <c r="N574" i="1" a="1"/>
  <c r="N574" i="1" s="1"/>
  <c r="J598" i="1"/>
  <c r="M598" i="1" a="1"/>
  <c r="M598" i="1" s="1"/>
  <c r="N598" i="1" a="1"/>
  <c r="N598" i="1" s="1"/>
  <c r="J622" i="1"/>
  <c r="N622" i="1" a="1"/>
  <c r="N622" i="1" s="1"/>
  <c r="J646" i="1"/>
  <c r="M646" i="1" a="1"/>
  <c r="M646" i="1" s="1"/>
  <c r="N646" i="1" a="1"/>
  <c r="N646" i="1" s="1"/>
  <c r="J670" i="1"/>
  <c r="M670" i="1" a="1"/>
  <c r="M670" i="1" s="1"/>
  <c r="N670" i="1" a="1"/>
  <c r="N670" i="1" s="1"/>
  <c r="J694" i="1"/>
  <c r="M694" i="1" a="1"/>
  <c r="M694" i="1" s="1"/>
  <c r="N694" i="1" a="1"/>
  <c r="N694" i="1" s="1"/>
  <c r="J718" i="1"/>
  <c r="M718" i="1" a="1"/>
  <c r="M718" i="1" s="1"/>
  <c r="N718" i="1" a="1"/>
  <c r="N718" i="1" s="1"/>
  <c r="J742" i="1"/>
  <c r="M742" i="1" a="1"/>
  <c r="M742" i="1" s="1"/>
  <c r="N742" i="1" a="1"/>
  <c r="N742" i="1" s="1"/>
  <c r="J766" i="1"/>
  <c r="N766" i="1" a="1"/>
  <c r="N766" i="1" s="1"/>
  <c r="M766" i="1" a="1"/>
  <c r="M766" i="1" s="1"/>
  <c r="J790" i="1"/>
  <c r="M790" i="1" a="1"/>
  <c r="M790" i="1" s="1"/>
  <c r="N790" i="1" a="1"/>
  <c r="N790" i="1" s="1"/>
  <c r="J814" i="1"/>
  <c r="M814" i="1" a="1"/>
  <c r="M814" i="1" s="1"/>
  <c r="N814" i="1" a="1"/>
  <c r="N814" i="1" s="1"/>
  <c r="J838" i="1"/>
  <c r="M838" i="1" a="1"/>
  <c r="M838" i="1" s="1"/>
  <c r="N838" i="1" a="1"/>
  <c r="N838" i="1" s="1"/>
  <c r="J862" i="1"/>
  <c r="M862" i="1" a="1"/>
  <c r="M862" i="1" s="1"/>
  <c r="N862" i="1" a="1"/>
  <c r="N862" i="1" s="1"/>
  <c r="J886" i="1"/>
  <c r="M886" i="1" a="1"/>
  <c r="M886" i="1" s="1"/>
  <c r="N886" i="1" a="1"/>
  <c r="N886" i="1" s="1"/>
  <c r="J910" i="1"/>
  <c r="N910" i="1" a="1"/>
  <c r="N910" i="1" s="1"/>
  <c r="M910" i="1" a="1"/>
  <c r="M910" i="1" s="1"/>
  <c r="J934" i="1"/>
  <c r="N934" i="1" a="1"/>
  <c r="N934" i="1" s="1"/>
  <c r="M934" i="1" a="1"/>
  <c r="M934" i="1" s="1"/>
  <c r="J958" i="1"/>
  <c r="N958" i="1" a="1"/>
  <c r="N958" i="1" s="1"/>
  <c r="M958" i="1" a="1"/>
  <c r="M958" i="1" s="1"/>
  <c r="J982" i="1"/>
  <c r="N982" i="1" a="1"/>
  <c r="N982" i="1" s="1"/>
  <c r="M982" i="1" a="1"/>
  <c r="M982" i="1" s="1"/>
  <c r="J1006" i="1"/>
  <c r="N1006" i="1" a="1"/>
  <c r="N1006" i="1" s="1"/>
  <c r="M1006" i="1" a="1"/>
  <c r="M1006" i="1" s="1"/>
  <c r="M310" i="1" a="1"/>
  <c r="M310" i="1" s="1"/>
  <c r="M930" i="1" a="1"/>
  <c r="M930" i="1" s="1"/>
  <c r="N155" i="1" a="1"/>
  <c r="N155" i="1" s="1"/>
  <c r="N669" i="1" a="1"/>
  <c r="N669" i="1" s="1"/>
  <c r="J50" i="1"/>
  <c r="N50" i="1" a="1"/>
  <c r="N50" i="1" s="1"/>
  <c r="J23" i="1"/>
  <c r="N23" i="1" a="1"/>
  <c r="N23" i="1" s="1"/>
  <c r="J47" i="1"/>
  <c r="N47" i="1" a="1"/>
  <c r="N47" i="1" s="1"/>
  <c r="J71" i="1"/>
  <c r="N71" i="1" a="1"/>
  <c r="N71" i="1" s="1"/>
  <c r="J95" i="1"/>
  <c r="N95" i="1" a="1"/>
  <c r="N95" i="1" s="1"/>
  <c r="J143" i="1"/>
  <c r="N143" i="1" a="1"/>
  <c r="N143" i="1" s="1"/>
  <c r="J167" i="1"/>
  <c r="N167" i="1" a="1"/>
  <c r="N167" i="1" s="1"/>
  <c r="J191" i="1"/>
  <c r="N191" i="1" a="1"/>
  <c r="N191" i="1" s="1"/>
  <c r="J215" i="1"/>
  <c r="M215" i="1" a="1"/>
  <c r="M215" i="1" s="1"/>
  <c r="N215" i="1" a="1"/>
  <c r="N215" i="1" s="1"/>
  <c r="J239" i="1"/>
  <c r="M239" i="1" a="1"/>
  <c r="M239" i="1" s="1"/>
  <c r="N239" i="1" a="1"/>
  <c r="N239" i="1" s="1"/>
  <c r="J263" i="1"/>
  <c r="N263" i="1" a="1"/>
  <c r="N263" i="1" s="1"/>
  <c r="J287" i="1"/>
  <c r="N287" i="1" a="1"/>
  <c r="N287" i="1" s="1"/>
  <c r="J311" i="1"/>
  <c r="N311" i="1" a="1"/>
  <c r="N311" i="1" s="1"/>
  <c r="J335" i="1"/>
  <c r="N335" i="1" a="1"/>
  <c r="N335" i="1" s="1"/>
  <c r="J359" i="1"/>
  <c r="M359" i="1" a="1"/>
  <c r="M359" i="1" s="1"/>
  <c r="N359" i="1" a="1"/>
  <c r="N359" i="1" s="1"/>
  <c r="J383" i="1"/>
  <c r="N383" i="1" a="1"/>
  <c r="N383" i="1" s="1"/>
  <c r="M383" i="1" a="1"/>
  <c r="M383" i="1" s="1"/>
  <c r="J431" i="1"/>
  <c r="N431" i="1" a="1"/>
  <c r="N431" i="1" s="1"/>
  <c r="M431" i="1" a="1"/>
  <c r="M431" i="1" s="1"/>
  <c r="J479" i="1"/>
  <c r="N479" i="1" a="1"/>
  <c r="N479" i="1" s="1"/>
  <c r="M479" i="1" a="1"/>
  <c r="M479" i="1" s="1"/>
  <c r="J503" i="1"/>
  <c r="N503" i="1" a="1"/>
  <c r="N503" i="1" s="1"/>
  <c r="M503" i="1" a="1"/>
  <c r="M503" i="1" s="1"/>
  <c r="J527" i="1"/>
  <c r="N527" i="1" a="1"/>
  <c r="N527" i="1" s="1"/>
  <c r="M527" i="1" a="1"/>
  <c r="M527" i="1" s="1"/>
  <c r="J551" i="1"/>
  <c r="N551" i="1" a="1"/>
  <c r="N551" i="1" s="1"/>
  <c r="J575" i="1"/>
  <c r="N575" i="1" a="1"/>
  <c r="N575" i="1" s="1"/>
  <c r="J599" i="1"/>
  <c r="M599" i="1" a="1"/>
  <c r="M599" i="1" s="1"/>
  <c r="J623" i="1"/>
  <c r="M623" i="1" a="1"/>
  <c r="M623" i="1" s="1"/>
  <c r="J647" i="1"/>
  <c r="M647" i="1" a="1"/>
  <c r="M647" i="1" s="1"/>
  <c r="N647" i="1" a="1"/>
  <c r="N647" i="1" s="1"/>
  <c r="J671" i="1"/>
  <c r="N671" i="1" a="1"/>
  <c r="N671" i="1" s="1"/>
  <c r="J695" i="1"/>
  <c r="N695" i="1" a="1"/>
  <c r="N695" i="1" s="1"/>
  <c r="J719" i="1"/>
  <c r="N719" i="1" a="1"/>
  <c r="N719" i="1" s="1"/>
  <c r="J743" i="1"/>
  <c r="N743" i="1" a="1"/>
  <c r="N743" i="1" s="1"/>
  <c r="J767" i="1"/>
  <c r="N767" i="1" a="1"/>
  <c r="N767" i="1" s="1"/>
  <c r="M767" i="1" a="1"/>
  <c r="M767" i="1" s="1"/>
  <c r="J791" i="1"/>
  <c r="M791" i="1" a="1"/>
  <c r="M791" i="1" s="1"/>
  <c r="N791" i="1" a="1"/>
  <c r="N791" i="1" s="1"/>
  <c r="J815" i="1"/>
  <c r="M815" i="1" a="1"/>
  <c r="M815" i="1" s="1"/>
  <c r="N815" i="1" a="1"/>
  <c r="N815" i="1" s="1"/>
  <c r="J839" i="1"/>
  <c r="M839" i="1" a="1"/>
  <c r="M839" i="1" s="1"/>
  <c r="N839" i="1" a="1"/>
  <c r="N839" i="1" s="1"/>
  <c r="J863" i="1"/>
  <c r="M863" i="1" a="1"/>
  <c r="M863" i="1" s="1"/>
  <c r="N863" i="1" a="1"/>
  <c r="N863" i="1" s="1"/>
  <c r="J887" i="1"/>
  <c r="N887" i="1" a="1"/>
  <c r="N887" i="1" s="1"/>
  <c r="M887" i="1" a="1"/>
  <c r="M887" i="1" s="1"/>
  <c r="J911" i="1"/>
  <c r="N911" i="1" a="1"/>
  <c r="N911" i="1" s="1"/>
  <c r="M911" i="1" a="1"/>
  <c r="M911" i="1" s="1"/>
  <c r="J935" i="1"/>
  <c r="N935" i="1" a="1"/>
  <c r="N935" i="1" s="1"/>
  <c r="M935" i="1" a="1"/>
  <c r="M935" i="1" s="1"/>
  <c r="J959" i="1"/>
  <c r="N959" i="1" a="1"/>
  <c r="N959" i="1" s="1"/>
  <c r="M959" i="1" a="1"/>
  <c r="M959" i="1" s="1"/>
  <c r="J983" i="1"/>
  <c r="N983" i="1" a="1"/>
  <c r="N983" i="1" s="1"/>
  <c r="M983" i="1" a="1"/>
  <c r="M983" i="1" s="1"/>
  <c r="J1007" i="1"/>
  <c r="M1007" i="1" a="1"/>
  <c r="M1007" i="1" s="1"/>
  <c r="N1007" i="1" a="1"/>
  <c r="N1007" i="1" s="1"/>
  <c r="M91" i="1" a="1"/>
  <c r="M91" i="1" s="1"/>
  <c r="M109" i="1" a="1"/>
  <c r="M109" i="1" s="1"/>
  <c r="M263" i="1" a="1"/>
  <c r="M263" i="1" s="1"/>
  <c r="M380" i="1" a="1"/>
  <c r="M380" i="1" s="1"/>
  <c r="M565" i="1" a="1"/>
  <c r="M565" i="1" s="1"/>
  <c r="N176" i="1" a="1"/>
  <c r="N176" i="1" s="1"/>
  <c r="N693" i="1" a="1"/>
  <c r="N693" i="1" s="1"/>
  <c r="J24" i="1"/>
  <c r="N24" i="1" a="1"/>
  <c r="N24" i="1" s="1"/>
  <c r="J48" i="1"/>
  <c r="N48" i="1" a="1"/>
  <c r="N48" i="1" s="1"/>
  <c r="J72" i="1"/>
  <c r="N72" i="1" a="1"/>
  <c r="N72" i="1" s="1"/>
  <c r="J96" i="1"/>
  <c r="N96" i="1" a="1"/>
  <c r="N96" i="1" s="1"/>
  <c r="J144" i="1"/>
  <c r="N144" i="1" a="1"/>
  <c r="N144" i="1" s="1"/>
  <c r="J168" i="1"/>
  <c r="N168" i="1" a="1"/>
  <c r="N168" i="1" s="1"/>
  <c r="M168" i="1" a="1"/>
  <c r="M168" i="1" s="1"/>
  <c r="J192" i="1"/>
  <c r="M192" i="1" a="1"/>
  <c r="M192" i="1" s="1"/>
  <c r="N192" i="1" a="1"/>
  <c r="N192" i="1" s="1"/>
  <c r="J216" i="1"/>
  <c r="N216" i="1" a="1"/>
  <c r="N216" i="1" s="1"/>
  <c r="J240" i="1"/>
  <c r="N240" i="1" a="1"/>
  <c r="N240" i="1" s="1"/>
  <c r="J264" i="1"/>
  <c r="N264" i="1" a="1"/>
  <c r="N264" i="1" s="1"/>
  <c r="J288" i="1"/>
  <c r="N288" i="1" a="1"/>
  <c r="N288" i="1" s="1"/>
  <c r="J312" i="1"/>
  <c r="N312" i="1" a="1"/>
  <c r="N312" i="1" s="1"/>
  <c r="J336" i="1"/>
  <c r="N336" i="1" a="1"/>
  <c r="N336" i="1" s="1"/>
  <c r="J360" i="1"/>
  <c r="M360" i="1" a="1"/>
  <c r="M360" i="1" s="1"/>
  <c r="N360" i="1" a="1"/>
  <c r="N360" i="1" s="1"/>
  <c r="J384" i="1"/>
  <c r="N384" i="1" a="1"/>
  <c r="N384" i="1" s="1"/>
  <c r="M384" i="1" a="1"/>
  <c r="M384" i="1" s="1"/>
  <c r="J408" i="1"/>
  <c r="N408" i="1" a="1"/>
  <c r="N408" i="1" s="1"/>
  <c r="M408" i="1" a="1"/>
  <c r="M408" i="1" s="1"/>
  <c r="J432" i="1"/>
  <c r="N432" i="1" a="1"/>
  <c r="N432" i="1" s="1"/>
  <c r="M432" i="1" a="1"/>
  <c r="M432" i="1" s="1"/>
  <c r="J480" i="1"/>
  <c r="N480" i="1" a="1"/>
  <c r="N480" i="1" s="1"/>
  <c r="M480" i="1" a="1"/>
  <c r="M480" i="1" s="1"/>
  <c r="J504" i="1"/>
  <c r="N504" i="1" a="1"/>
  <c r="N504" i="1" s="1"/>
  <c r="M504" i="1" a="1"/>
  <c r="M504" i="1" s="1"/>
  <c r="J528" i="1"/>
  <c r="N528" i="1" a="1"/>
  <c r="N528" i="1" s="1"/>
  <c r="M528" i="1" a="1"/>
  <c r="M528" i="1" s="1"/>
  <c r="J552" i="1"/>
  <c r="M552" i="1" a="1"/>
  <c r="M552" i="1" s="1"/>
  <c r="N552" i="1" a="1"/>
  <c r="N552" i="1" s="1"/>
  <c r="J576" i="1"/>
  <c r="M576" i="1" a="1"/>
  <c r="M576" i="1" s="1"/>
  <c r="N576" i="1" a="1"/>
  <c r="N576" i="1" s="1"/>
  <c r="J600" i="1"/>
  <c r="M600" i="1" a="1"/>
  <c r="M600" i="1" s="1"/>
  <c r="N600" i="1" a="1"/>
  <c r="N600" i="1" s="1"/>
  <c r="J624" i="1"/>
  <c r="M624" i="1" a="1"/>
  <c r="M624" i="1" s="1"/>
  <c r="N624" i="1" a="1"/>
  <c r="N624" i="1" s="1"/>
  <c r="J648" i="1"/>
  <c r="M648" i="1" a="1"/>
  <c r="M648" i="1" s="1"/>
  <c r="N648" i="1" a="1"/>
  <c r="N648" i="1" s="1"/>
  <c r="J672" i="1"/>
  <c r="M672" i="1" a="1"/>
  <c r="M672" i="1" s="1"/>
  <c r="N672" i="1" a="1"/>
  <c r="N672" i="1" s="1"/>
  <c r="J696" i="1"/>
  <c r="M696" i="1" a="1"/>
  <c r="M696" i="1" s="1"/>
  <c r="N696" i="1" a="1"/>
  <c r="N696" i="1" s="1"/>
  <c r="J720" i="1"/>
  <c r="M720" i="1" a="1"/>
  <c r="M720" i="1" s="1"/>
  <c r="N720" i="1" a="1"/>
  <c r="N720" i="1" s="1"/>
  <c r="J744" i="1"/>
  <c r="N744" i="1" a="1"/>
  <c r="N744" i="1" s="1"/>
  <c r="M744" i="1" a="1"/>
  <c r="M744" i="1" s="1"/>
  <c r="J768" i="1"/>
  <c r="N768" i="1" a="1"/>
  <c r="N768" i="1" s="1"/>
  <c r="M768" i="1" a="1"/>
  <c r="M768" i="1" s="1"/>
  <c r="J792" i="1"/>
  <c r="M792" i="1" a="1"/>
  <c r="M792" i="1" s="1"/>
  <c r="N792" i="1" a="1"/>
  <c r="N792" i="1" s="1"/>
  <c r="J816" i="1"/>
  <c r="M816" i="1" a="1"/>
  <c r="M816" i="1" s="1"/>
  <c r="N816" i="1" a="1"/>
  <c r="N816" i="1" s="1"/>
  <c r="J840" i="1"/>
  <c r="M840" i="1" a="1"/>
  <c r="M840" i="1" s="1"/>
  <c r="N840" i="1" a="1"/>
  <c r="N840" i="1" s="1"/>
  <c r="J864" i="1"/>
  <c r="M864" i="1" a="1"/>
  <c r="M864" i="1" s="1"/>
  <c r="N864" i="1" a="1"/>
  <c r="N864" i="1" s="1"/>
  <c r="J888" i="1"/>
  <c r="N888" i="1" a="1"/>
  <c r="N888" i="1" s="1"/>
  <c r="M888" i="1" a="1"/>
  <c r="M888" i="1" s="1"/>
  <c r="J912" i="1"/>
  <c r="N912" i="1" a="1"/>
  <c r="N912" i="1" s="1"/>
  <c r="M912" i="1" a="1"/>
  <c r="M912" i="1" s="1"/>
  <c r="J936" i="1"/>
  <c r="N936" i="1" a="1"/>
  <c r="N936" i="1" s="1"/>
  <c r="M936" i="1" a="1"/>
  <c r="M936" i="1" s="1"/>
  <c r="J960" i="1"/>
  <c r="N960" i="1" a="1"/>
  <c r="N960" i="1" s="1"/>
  <c r="M960" i="1" a="1"/>
  <c r="M960" i="1" s="1"/>
  <c r="J984" i="1"/>
  <c r="N984" i="1" a="1"/>
  <c r="N984" i="1" s="1"/>
  <c r="M984" i="1" a="1"/>
  <c r="M984" i="1" s="1"/>
  <c r="J1008" i="1"/>
  <c r="M1008" i="1" a="1"/>
  <c r="M1008" i="1" s="1"/>
  <c r="N1008" i="1" a="1"/>
  <c r="N1008" i="1" s="1"/>
  <c r="M72" i="1" a="1"/>
  <c r="M72" i="1" s="1"/>
  <c r="M92" i="1" a="1"/>
  <c r="M92" i="1" s="1"/>
  <c r="M110" i="1" a="1"/>
  <c r="M110" i="1" s="1"/>
  <c r="M264" i="1" a="1"/>
  <c r="M264" i="1" s="1"/>
  <c r="M311" i="1" a="1"/>
  <c r="M311" i="1" s="1"/>
  <c r="M575" i="1" a="1"/>
  <c r="M575" i="1" s="1"/>
  <c r="M763" i="1" a="1"/>
  <c r="M763" i="1" s="1"/>
  <c r="M949" i="1" a="1"/>
  <c r="M949" i="1" s="1"/>
  <c r="N716" i="1" a="1"/>
  <c r="N716" i="1" s="1"/>
  <c r="J25" i="1"/>
  <c r="N25" i="1" a="1"/>
  <c r="N25" i="1" s="1"/>
  <c r="J49" i="1"/>
  <c r="N49" i="1" a="1"/>
  <c r="N49" i="1" s="1"/>
  <c r="J97" i="1"/>
  <c r="N97" i="1" a="1"/>
  <c r="N97" i="1" s="1"/>
  <c r="J121" i="1"/>
  <c r="N121" i="1" a="1"/>
  <c r="N121" i="1" s="1"/>
  <c r="J145" i="1"/>
  <c r="N145" i="1" a="1"/>
  <c r="N145" i="1" s="1"/>
  <c r="J169" i="1"/>
  <c r="N169" i="1" a="1"/>
  <c r="N169" i="1" s="1"/>
  <c r="M169" i="1" a="1"/>
  <c r="M169" i="1" s="1"/>
  <c r="J193" i="1"/>
  <c r="N193" i="1" a="1"/>
  <c r="N193" i="1" s="1"/>
  <c r="J241" i="1"/>
  <c r="N241" i="1" a="1"/>
  <c r="N241" i="1" s="1"/>
  <c r="J265" i="1"/>
  <c r="N265" i="1" a="1"/>
  <c r="N265" i="1" s="1"/>
  <c r="J289" i="1"/>
  <c r="N289" i="1" a="1"/>
  <c r="N289" i="1" s="1"/>
  <c r="J337" i="1"/>
  <c r="M337" i="1" a="1"/>
  <c r="M337" i="1" s="1"/>
  <c r="N337" i="1" a="1"/>
  <c r="N337" i="1" s="1"/>
  <c r="J361" i="1"/>
  <c r="M361" i="1" a="1"/>
  <c r="M361" i="1" s="1"/>
  <c r="J385" i="1"/>
  <c r="N385" i="1" a="1"/>
  <c r="N385" i="1" s="1"/>
  <c r="M385" i="1" a="1"/>
  <c r="M385" i="1" s="1"/>
  <c r="J409" i="1"/>
  <c r="N409" i="1" a="1"/>
  <c r="N409" i="1" s="1"/>
  <c r="M409" i="1" a="1"/>
  <c r="M409" i="1" s="1"/>
  <c r="J433" i="1"/>
  <c r="N433" i="1" a="1"/>
  <c r="N433" i="1" s="1"/>
  <c r="M433" i="1" a="1"/>
  <c r="M433" i="1" s="1"/>
  <c r="J481" i="1"/>
  <c r="N481" i="1" a="1"/>
  <c r="N481" i="1" s="1"/>
  <c r="M481" i="1" a="1"/>
  <c r="M481" i="1" s="1"/>
  <c r="J553" i="1"/>
  <c r="M553" i="1" a="1"/>
  <c r="M553" i="1" s="1"/>
  <c r="J577" i="1"/>
  <c r="M577" i="1" a="1"/>
  <c r="M577" i="1" s="1"/>
  <c r="J601" i="1"/>
  <c r="M601" i="1" a="1"/>
  <c r="M601" i="1" s="1"/>
  <c r="N601" i="1" a="1"/>
  <c r="N601" i="1" s="1"/>
  <c r="J625" i="1"/>
  <c r="M625" i="1" a="1"/>
  <c r="M625" i="1" s="1"/>
  <c r="N625" i="1" a="1"/>
  <c r="N625" i="1" s="1"/>
  <c r="J649" i="1"/>
  <c r="N649" i="1" a="1"/>
  <c r="N649" i="1" s="1"/>
  <c r="J673" i="1"/>
  <c r="M673" i="1" a="1"/>
  <c r="M673" i="1" s="1"/>
  <c r="N673" i="1" a="1"/>
  <c r="N673" i="1" s="1"/>
  <c r="J697" i="1"/>
  <c r="M697" i="1" a="1"/>
  <c r="M697" i="1" s="1"/>
  <c r="N697" i="1" a="1"/>
  <c r="N697" i="1" s="1"/>
  <c r="J721" i="1"/>
  <c r="M721" i="1" a="1"/>
  <c r="M721" i="1" s="1"/>
  <c r="N721" i="1" a="1"/>
  <c r="N721" i="1" s="1"/>
  <c r="J745" i="1"/>
  <c r="N745" i="1" a="1"/>
  <c r="N745" i="1" s="1"/>
  <c r="M745" i="1" a="1"/>
  <c r="M745" i="1" s="1"/>
  <c r="J769" i="1"/>
  <c r="N769" i="1" a="1"/>
  <c r="N769" i="1" s="1"/>
  <c r="M769" i="1" a="1"/>
  <c r="M769" i="1" s="1"/>
  <c r="J793" i="1"/>
  <c r="M793" i="1" a="1"/>
  <c r="M793" i="1" s="1"/>
  <c r="N793" i="1" a="1"/>
  <c r="N793" i="1" s="1"/>
  <c r="J817" i="1"/>
  <c r="M817" i="1" a="1"/>
  <c r="M817" i="1" s="1"/>
  <c r="N817" i="1" a="1"/>
  <c r="N817" i="1" s="1"/>
  <c r="J841" i="1"/>
  <c r="M841" i="1" a="1"/>
  <c r="M841" i="1" s="1"/>
  <c r="N841" i="1" a="1"/>
  <c r="N841" i="1" s="1"/>
  <c r="J865" i="1"/>
  <c r="M865" i="1" a="1"/>
  <c r="M865" i="1" s="1"/>
  <c r="N865" i="1" a="1"/>
  <c r="N865" i="1" s="1"/>
  <c r="J889" i="1"/>
  <c r="N889" i="1" a="1"/>
  <c r="N889" i="1" s="1"/>
  <c r="M889" i="1" a="1"/>
  <c r="M889" i="1" s="1"/>
  <c r="J913" i="1"/>
  <c r="N913" i="1" a="1"/>
  <c r="N913" i="1" s="1"/>
  <c r="M913" i="1" a="1"/>
  <c r="M913" i="1" s="1"/>
  <c r="J937" i="1"/>
  <c r="N937" i="1" a="1"/>
  <c r="N937" i="1" s="1"/>
  <c r="M937" i="1" a="1"/>
  <c r="M937" i="1" s="1"/>
  <c r="J961" i="1"/>
  <c r="N961" i="1" a="1"/>
  <c r="N961" i="1" s="1"/>
  <c r="M961" i="1" a="1"/>
  <c r="M961" i="1" s="1"/>
  <c r="J985" i="1"/>
  <c r="M985" i="1" a="1"/>
  <c r="M985" i="1" s="1"/>
  <c r="N985" i="1" a="1"/>
  <c r="N985" i="1" s="1"/>
  <c r="J1009" i="1"/>
  <c r="M1009" i="1" a="1"/>
  <c r="M1009" i="1" s="1"/>
  <c r="N1009" i="1" a="1"/>
  <c r="N1009" i="1" s="1"/>
  <c r="M73" i="1" a="1"/>
  <c r="M73" i="1" s="1"/>
  <c r="M93" i="1" a="1"/>
  <c r="M93" i="1" s="1"/>
  <c r="M111" i="1" a="1"/>
  <c r="M111" i="1" s="1"/>
  <c r="M265" i="1" a="1"/>
  <c r="M265" i="1" s="1"/>
  <c r="M312" i="1" a="1"/>
  <c r="M312" i="1" s="1"/>
  <c r="M953" i="1" a="1"/>
  <c r="M953" i="1" s="1"/>
  <c r="N217" i="1" a="1"/>
  <c r="N217" i="1" s="1"/>
  <c r="N740" i="1" a="1"/>
  <c r="N740" i="1" s="1"/>
  <c r="M94" i="1" a="1"/>
  <c r="M94" i="1" s="1"/>
  <c r="M112" i="1" a="1"/>
  <c r="M112" i="1" s="1"/>
  <c r="M182" i="1" a="1"/>
  <c r="M182" i="1" s="1"/>
  <c r="M403" i="1" a="1"/>
  <c r="M403" i="1" s="1"/>
  <c r="M589" i="1" a="1"/>
  <c r="M589" i="1" s="1"/>
  <c r="N238" i="1" a="1"/>
  <c r="N238" i="1" s="1"/>
  <c r="N763" i="1" a="1"/>
  <c r="N763" i="1" s="1"/>
  <c r="J266" i="1"/>
  <c r="M266" i="1" a="1"/>
  <c r="M266" i="1" s="1"/>
  <c r="N266" i="1" a="1"/>
  <c r="N266" i="1" s="1"/>
  <c r="J434" i="1"/>
  <c r="N434" i="1" a="1"/>
  <c r="N434" i="1" s="1"/>
  <c r="M434" i="1" a="1"/>
  <c r="M434" i="1" s="1"/>
  <c r="J602" i="1"/>
  <c r="N602" i="1" a="1"/>
  <c r="N602" i="1" s="1"/>
  <c r="J746" i="1"/>
  <c r="N746" i="1" a="1"/>
  <c r="N746" i="1" s="1"/>
  <c r="M746" i="1" a="1"/>
  <c r="M746" i="1" s="1"/>
  <c r="J818" i="1"/>
  <c r="M818" i="1" a="1"/>
  <c r="M818" i="1" s="1"/>
  <c r="N818" i="1" a="1"/>
  <c r="N818" i="1" s="1"/>
  <c r="J986" i="1"/>
  <c r="M986" i="1" a="1"/>
  <c r="M986" i="1" s="1"/>
  <c r="N986" i="1" a="1"/>
  <c r="N986" i="1" s="1"/>
  <c r="J27" i="1"/>
  <c r="N27" i="1" a="1"/>
  <c r="N27" i="1" s="1"/>
  <c r="J51" i="1"/>
  <c r="N51" i="1" a="1"/>
  <c r="N51" i="1" s="1"/>
  <c r="J75" i="1"/>
  <c r="N75" i="1" a="1"/>
  <c r="N75" i="1" s="1"/>
  <c r="J99" i="1"/>
  <c r="N99" i="1" a="1"/>
  <c r="N99" i="1" s="1"/>
  <c r="J123" i="1"/>
  <c r="N123" i="1" a="1"/>
  <c r="N123" i="1" s="1"/>
  <c r="J147" i="1"/>
  <c r="N147" i="1" a="1"/>
  <c r="N147" i="1" s="1"/>
  <c r="J171" i="1"/>
  <c r="M171" i="1" a="1"/>
  <c r="M171" i="1" s="1"/>
  <c r="N171" i="1" a="1"/>
  <c r="N171" i="1" s="1"/>
  <c r="J195" i="1"/>
  <c r="M195" i="1" a="1"/>
  <c r="M195" i="1" s="1"/>
  <c r="J219" i="1"/>
  <c r="N219" i="1" a="1"/>
  <c r="N219" i="1" s="1"/>
  <c r="J243" i="1"/>
  <c r="N243" i="1" a="1"/>
  <c r="N243" i="1" s="1"/>
  <c r="J267" i="1"/>
  <c r="N267" i="1" a="1"/>
  <c r="N267" i="1" s="1"/>
  <c r="J291" i="1"/>
  <c r="N291" i="1" a="1"/>
  <c r="N291" i="1" s="1"/>
  <c r="J315" i="1"/>
  <c r="M315" i="1" a="1"/>
  <c r="M315" i="1" s="1"/>
  <c r="N315" i="1" a="1"/>
  <c r="N315" i="1" s="1"/>
  <c r="J339" i="1"/>
  <c r="M339" i="1" a="1"/>
  <c r="M339" i="1" s="1"/>
  <c r="J363" i="1"/>
  <c r="N363" i="1" a="1"/>
  <c r="N363" i="1" s="1"/>
  <c r="M363" i="1" a="1"/>
  <c r="M363" i="1" s="1"/>
  <c r="J387" i="1"/>
  <c r="N387" i="1" a="1"/>
  <c r="N387" i="1" s="1"/>
  <c r="M387" i="1" a="1"/>
  <c r="M387" i="1" s="1"/>
  <c r="J411" i="1"/>
  <c r="N411" i="1" a="1"/>
  <c r="N411" i="1" s="1"/>
  <c r="M411" i="1" a="1"/>
  <c r="M411" i="1" s="1"/>
  <c r="J435" i="1"/>
  <c r="N435" i="1" a="1"/>
  <c r="N435" i="1" s="1"/>
  <c r="M435" i="1" a="1"/>
  <c r="M435" i="1" s="1"/>
  <c r="J459" i="1"/>
  <c r="N459" i="1" a="1"/>
  <c r="N459" i="1" s="1"/>
  <c r="J483" i="1"/>
  <c r="N483" i="1" a="1"/>
  <c r="N483" i="1" s="1"/>
  <c r="M483" i="1" a="1"/>
  <c r="M483" i="1" s="1"/>
  <c r="J531" i="1"/>
  <c r="N531" i="1" a="1"/>
  <c r="N531" i="1" s="1"/>
  <c r="M531" i="1" a="1"/>
  <c r="M531" i="1" s="1"/>
  <c r="J555" i="1"/>
  <c r="N555" i="1" a="1"/>
  <c r="N555" i="1" s="1"/>
  <c r="J579" i="1"/>
  <c r="N579" i="1" a="1"/>
  <c r="N579" i="1" s="1"/>
  <c r="J603" i="1"/>
  <c r="M603" i="1" a="1"/>
  <c r="M603" i="1" s="1"/>
  <c r="N603" i="1" a="1"/>
  <c r="N603" i="1" s="1"/>
  <c r="J627" i="1"/>
  <c r="M627" i="1" a="1"/>
  <c r="M627" i="1" s="1"/>
  <c r="N627" i="1" a="1"/>
  <c r="N627" i="1" s="1"/>
  <c r="J651" i="1"/>
  <c r="M651" i="1" a="1"/>
  <c r="M651" i="1" s="1"/>
  <c r="N651" i="1" a="1"/>
  <c r="N651" i="1" s="1"/>
  <c r="J675" i="1"/>
  <c r="M675" i="1" a="1"/>
  <c r="M675" i="1" s="1"/>
  <c r="N675" i="1" a="1"/>
  <c r="N675" i="1" s="1"/>
  <c r="J699" i="1"/>
  <c r="M699" i="1" a="1"/>
  <c r="M699" i="1" s="1"/>
  <c r="N699" i="1" a="1"/>
  <c r="N699" i="1" s="1"/>
  <c r="J723" i="1"/>
  <c r="M723" i="1" a="1"/>
  <c r="M723" i="1" s="1"/>
  <c r="N723" i="1" a="1"/>
  <c r="N723" i="1" s="1"/>
  <c r="J747" i="1"/>
  <c r="N747" i="1" a="1"/>
  <c r="N747" i="1" s="1"/>
  <c r="M747" i="1" a="1"/>
  <c r="M747" i="1" s="1"/>
  <c r="J771" i="1"/>
  <c r="N771" i="1" a="1"/>
  <c r="N771" i="1" s="1"/>
  <c r="M771" i="1" a="1"/>
  <c r="M771" i="1" s="1"/>
  <c r="J795" i="1"/>
  <c r="M795" i="1" a="1"/>
  <c r="M795" i="1" s="1"/>
  <c r="N795" i="1" a="1"/>
  <c r="N795" i="1" s="1"/>
  <c r="J819" i="1"/>
  <c r="M819" i="1" a="1"/>
  <c r="M819" i="1" s="1"/>
  <c r="N819" i="1" a="1"/>
  <c r="N819" i="1" s="1"/>
  <c r="J843" i="1"/>
  <c r="M843" i="1" a="1"/>
  <c r="M843" i="1" s="1"/>
  <c r="N843" i="1" a="1"/>
  <c r="N843" i="1" s="1"/>
  <c r="J867" i="1"/>
  <c r="M867" i="1" a="1"/>
  <c r="M867" i="1" s="1"/>
  <c r="N867" i="1" a="1"/>
  <c r="N867" i="1" s="1"/>
  <c r="J891" i="1"/>
  <c r="N891" i="1" a="1"/>
  <c r="N891" i="1" s="1"/>
  <c r="M891" i="1" a="1"/>
  <c r="M891" i="1" s="1"/>
  <c r="J915" i="1"/>
  <c r="N915" i="1" a="1"/>
  <c r="N915" i="1" s="1"/>
  <c r="M915" i="1" a="1"/>
  <c r="M915" i="1" s="1"/>
  <c r="J939" i="1"/>
  <c r="N939" i="1" a="1"/>
  <c r="N939" i="1" s="1"/>
  <c r="M939" i="1" a="1"/>
  <c r="M939" i="1" s="1"/>
  <c r="J963" i="1"/>
  <c r="N963" i="1" a="1"/>
  <c r="N963" i="1" s="1"/>
  <c r="J987" i="1"/>
  <c r="N987" i="1" a="1"/>
  <c r="N987" i="1" s="1"/>
  <c r="J1011" i="1"/>
  <c r="M1011" i="1" a="1"/>
  <c r="M1011" i="1" s="1"/>
  <c r="N1011" i="1" a="1"/>
  <c r="N1011" i="1" s="1"/>
  <c r="M13" i="1" a="1"/>
  <c r="M13" i="1" s="1"/>
  <c r="M75" i="1" a="1"/>
  <c r="M75" i="1" s="1"/>
  <c r="M95" i="1" a="1"/>
  <c r="M95" i="1" s="1"/>
  <c r="M113" i="1" a="1"/>
  <c r="M113" i="1" s="1"/>
  <c r="M185" i="1" a="1"/>
  <c r="M185" i="1" s="1"/>
  <c r="M785" i="1" a="1"/>
  <c r="M785" i="1" s="1"/>
  <c r="M973" i="1" a="1"/>
  <c r="M973" i="1" s="1"/>
  <c r="N257" i="1" a="1"/>
  <c r="N257" i="1" s="1"/>
  <c r="N786" i="1" a="1"/>
  <c r="N786" i="1" s="1"/>
  <c r="J122" i="1"/>
  <c r="N122" i="1" a="1"/>
  <c r="N122" i="1" s="1"/>
  <c r="J338" i="1"/>
  <c r="N338" i="1" a="1"/>
  <c r="N338" i="1" s="1"/>
  <c r="J530" i="1"/>
  <c r="N530" i="1" a="1"/>
  <c r="N530" i="1" s="1"/>
  <c r="M530" i="1" a="1"/>
  <c r="M530" i="1" s="1"/>
  <c r="J650" i="1"/>
  <c r="M650" i="1" a="1"/>
  <c r="M650" i="1" s="1"/>
  <c r="N650" i="1" a="1"/>
  <c r="N650" i="1" s="1"/>
  <c r="J794" i="1"/>
  <c r="M794" i="1" a="1"/>
  <c r="M794" i="1" s="1"/>
  <c r="N794" i="1" a="1"/>
  <c r="N794" i="1" s="1"/>
  <c r="J962" i="1"/>
  <c r="N962" i="1" a="1"/>
  <c r="N962" i="1" s="1"/>
  <c r="M962" i="1" a="1"/>
  <c r="M962" i="1" s="1"/>
  <c r="J1010" i="1"/>
  <c r="N1010" i="1" a="1"/>
  <c r="N1010" i="1" s="1"/>
  <c r="J4" i="1"/>
  <c r="N4" i="1" a="1"/>
  <c r="N4" i="1" s="1"/>
  <c r="J28" i="1"/>
  <c r="N28" i="1" a="1"/>
  <c r="N28" i="1" s="1"/>
  <c r="J52" i="1"/>
  <c r="N52" i="1" a="1"/>
  <c r="N52" i="1" s="1"/>
  <c r="J76" i="1"/>
  <c r="N76" i="1" a="1"/>
  <c r="N76" i="1" s="1"/>
  <c r="J100" i="1"/>
  <c r="N100" i="1" a="1"/>
  <c r="N100" i="1" s="1"/>
  <c r="J124" i="1"/>
  <c r="N124" i="1" a="1"/>
  <c r="N124" i="1" s="1"/>
  <c r="J148" i="1"/>
  <c r="N148" i="1" a="1"/>
  <c r="N148" i="1" s="1"/>
  <c r="J172" i="1"/>
  <c r="N172" i="1" a="1"/>
  <c r="N172" i="1" s="1"/>
  <c r="J196" i="1"/>
  <c r="M196" i="1" a="1"/>
  <c r="M196" i="1" s="1"/>
  <c r="N196" i="1" a="1"/>
  <c r="N196" i="1" s="1"/>
  <c r="J220" i="1"/>
  <c r="N220" i="1" a="1"/>
  <c r="N220" i="1" s="1"/>
  <c r="J244" i="1"/>
  <c r="M244" i="1" a="1"/>
  <c r="M244" i="1" s="1"/>
  <c r="N244" i="1" a="1"/>
  <c r="N244" i="1" s="1"/>
  <c r="J268" i="1"/>
  <c r="N268" i="1" a="1"/>
  <c r="N268" i="1" s="1"/>
  <c r="M268" i="1" a="1"/>
  <c r="M268" i="1" s="1"/>
  <c r="J292" i="1"/>
  <c r="N292" i="1" a="1"/>
  <c r="N292" i="1" s="1"/>
  <c r="M292" i="1" a="1"/>
  <c r="M292" i="1" s="1"/>
  <c r="J316" i="1"/>
  <c r="M316" i="1" a="1"/>
  <c r="M316" i="1" s="1"/>
  <c r="N316" i="1" a="1"/>
  <c r="N316" i="1" s="1"/>
  <c r="J340" i="1"/>
  <c r="N340" i="1" a="1"/>
  <c r="N340" i="1" s="1"/>
  <c r="M340" i="1" a="1"/>
  <c r="M340" i="1" s="1"/>
  <c r="J364" i="1"/>
  <c r="N364" i="1" a="1"/>
  <c r="N364" i="1" s="1"/>
  <c r="M364" i="1" a="1"/>
  <c r="M364" i="1" s="1"/>
  <c r="J388" i="1"/>
  <c r="N388" i="1" a="1"/>
  <c r="N388" i="1" s="1"/>
  <c r="M388" i="1" a="1"/>
  <c r="M388" i="1" s="1"/>
  <c r="J412" i="1"/>
  <c r="N412" i="1" a="1"/>
  <c r="N412" i="1" s="1"/>
  <c r="J436" i="1"/>
  <c r="N436" i="1" a="1"/>
  <c r="N436" i="1" s="1"/>
  <c r="J460" i="1"/>
  <c r="M460" i="1" a="1"/>
  <c r="M460" i="1" s="1"/>
  <c r="N460" i="1" a="1"/>
  <c r="N460" i="1" s="1"/>
  <c r="J484" i="1"/>
  <c r="N484" i="1" a="1"/>
  <c r="N484" i="1" s="1"/>
  <c r="M484" i="1" a="1"/>
  <c r="M484" i="1" s="1"/>
  <c r="J532" i="1"/>
  <c r="N532" i="1" a="1"/>
  <c r="N532" i="1" s="1"/>
  <c r="M532" i="1" a="1"/>
  <c r="M532" i="1" s="1"/>
  <c r="J556" i="1"/>
  <c r="M556" i="1" a="1"/>
  <c r="M556" i="1" s="1"/>
  <c r="N556" i="1" a="1"/>
  <c r="N556" i="1" s="1"/>
  <c r="J580" i="1"/>
  <c r="M580" i="1" a="1"/>
  <c r="M580" i="1" s="1"/>
  <c r="N580" i="1" a="1"/>
  <c r="N580" i="1" s="1"/>
  <c r="J604" i="1"/>
  <c r="M604" i="1" a="1"/>
  <c r="M604" i="1" s="1"/>
  <c r="N604" i="1" a="1"/>
  <c r="N604" i="1" s="1"/>
  <c r="J628" i="1"/>
  <c r="M628" i="1" a="1"/>
  <c r="M628" i="1" s="1"/>
  <c r="N628" i="1" a="1"/>
  <c r="N628" i="1" s="1"/>
  <c r="J652" i="1"/>
  <c r="M652" i="1" a="1"/>
  <c r="M652" i="1" s="1"/>
  <c r="N652" i="1" a="1"/>
  <c r="N652" i="1" s="1"/>
  <c r="J676" i="1"/>
  <c r="M676" i="1" a="1"/>
  <c r="M676" i="1" s="1"/>
  <c r="N676" i="1" a="1"/>
  <c r="N676" i="1" s="1"/>
  <c r="J700" i="1"/>
  <c r="M700" i="1" a="1"/>
  <c r="M700" i="1" s="1"/>
  <c r="N700" i="1" a="1"/>
  <c r="N700" i="1" s="1"/>
  <c r="J724" i="1"/>
  <c r="M724" i="1" a="1"/>
  <c r="M724" i="1" s="1"/>
  <c r="N724" i="1" a="1"/>
  <c r="N724" i="1" s="1"/>
  <c r="J748" i="1"/>
  <c r="N748" i="1" a="1"/>
  <c r="N748" i="1" s="1"/>
  <c r="M748" i="1" a="1"/>
  <c r="M748" i="1" s="1"/>
  <c r="J772" i="1"/>
  <c r="N772" i="1" a="1"/>
  <c r="N772" i="1" s="1"/>
  <c r="M772" i="1" a="1"/>
  <c r="M772" i="1" s="1"/>
  <c r="J796" i="1"/>
  <c r="M796" i="1" a="1"/>
  <c r="M796" i="1" s="1"/>
  <c r="N796" i="1" a="1"/>
  <c r="N796" i="1" s="1"/>
  <c r="J820" i="1"/>
  <c r="M820" i="1" a="1"/>
  <c r="M820" i="1" s="1"/>
  <c r="N820" i="1" a="1"/>
  <c r="N820" i="1" s="1"/>
  <c r="J844" i="1"/>
  <c r="M844" i="1" a="1"/>
  <c r="M844" i="1" s="1"/>
  <c r="N844" i="1" a="1"/>
  <c r="N844" i="1" s="1"/>
  <c r="J868" i="1"/>
  <c r="M868" i="1" a="1"/>
  <c r="M868" i="1" s="1"/>
  <c r="N868" i="1" a="1"/>
  <c r="N868" i="1" s="1"/>
  <c r="J892" i="1"/>
  <c r="N892" i="1" a="1"/>
  <c r="N892" i="1" s="1"/>
  <c r="M892" i="1" a="1"/>
  <c r="M892" i="1" s="1"/>
  <c r="J916" i="1"/>
  <c r="N916" i="1" a="1"/>
  <c r="N916" i="1" s="1"/>
  <c r="M916" i="1" a="1"/>
  <c r="M916" i="1" s="1"/>
  <c r="J940" i="1"/>
  <c r="N940" i="1" a="1"/>
  <c r="N940" i="1" s="1"/>
  <c r="J964" i="1"/>
  <c r="M964" i="1" a="1"/>
  <c r="M964" i="1" s="1"/>
  <c r="N964" i="1" a="1"/>
  <c r="N964" i="1" s="1"/>
  <c r="J988" i="1"/>
  <c r="M988" i="1" a="1"/>
  <c r="M988" i="1" s="1"/>
  <c r="N988" i="1" a="1"/>
  <c r="N988" i="1" s="1"/>
  <c r="J1012" i="1"/>
  <c r="M1012" i="1" a="1"/>
  <c r="M1012" i="1" s="1"/>
  <c r="N1012" i="1" a="1"/>
  <c r="N1012" i="1" s="1"/>
  <c r="M76" i="1" a="1"/>
  <c r="M76" i="1" s="1"/>
  <c r="M133" i="1" a="1"/>
  <c r="M133" i="1" s="1"/>
  <c r="M186" i="1" a="1"/>
  <c r="M186" i="1" s="1"/>
  <c r="M602" i="1" a="1"/>
  <c r="M602" i="1" s="1"/>
  <c r="M789" i="1" a="1"/>
  <c r="M789" i="1" s="1"/>
  <c r="M987" i="1" a="1"/>
  <c r="M987" i="1" s="1"/>
  <c r="N279" i="1" a="1"/>
  <c r="N279" i="1" s="1"/>
  <c r="N810" i="1" a="1"/>
  <c r="N810" i="1" s="1"/>
  <c r="J98" i="1"/>
  <c r="N98" i="1" a="1"/>
  <c r="N98" i="1" s="1"/>
  <c r="J458" i="1"/>
  <c r="M458" i="1" a="1"/>
  <c r="M458" i="1" s="1"/>
  <c r="N458" i="1" a="1"/>
  <c r="N458" i="1" s="1"/>
  <c r="J626" i="1"/>
  <c r="N626" i="1" a="1"/>
  <c r="N626" i="1" s="1"/>
  <c r="J842" i="1"/>
  <c r="M842" i="1" a="1"/>
  <c r="M842" i="1" s="1"/>
  <c r="N842" i="1" a="1"/>
  <c r="N842" i="1" s="1"/>
  <c r="J5" i="1"/>
  <c r="N5" i="1" a="1"/>
  <c r="N5" i="1" s="1"/>
  <c r="J29" i="1"/>
  <c r="N29" i="1" a="1"/>
  <c r="N29" i="1" s="1"/>
  <c r="J53" i="1"/>
  <c r="N53" i="1" a="1"/>
  <c r="N53" i="1" s="1"/>
  <c r="J77" i="1"/>
  <c r="N77" i="1" a="1"/>
  <c r="N77" i="1" s="1"/>
  <c r="J101" i="1"/>
  <c r="N101" i="1" a="1"/>
  <c r="N101" i="1" s="1"/>
  <c r="J125" i="1"/>
  <c r="N125" i="1" a="1"/>
  <c r="N125" i="1" s="1"/>
  <c r="J149" i="1"/>
  <c r="N149" i="1" a="1"/>
  <c r="N149" i="1" s="1"/>
  <c r="J173" i="1"/>
  <c r="M173" i="1" a="1"/>
  <c r="M173" i="1" s="1"/>
  <c r="N173" i="1" a="1"/>
  <c r="N173" i="1" s="1"/>
  <c r="J197" i="1"/>
  <c r="N197" i="1" a="1"/>
  <c r="N197" i="1" s="1"/>
  <c r="J221" i="1"/>
  <c r="N221" i="1" a="1"/>
  <c r="N221" i="1" s="1"/>
  <c r="J245" i="1"/>
  <c r="N245" i="1" a="1"/>
  <c r="N245" i="1" s="1"/>
  <c r="J269" i="1"/>
  <c r="N269" i="1" a="1"/>
  <c r="N269" i="1" s="1"/>
  <c r="M269" i="1" a="1"/>
  <c r="M269" i="1" s="1"/>
  <c r="J293" i="1"/>
  <c r="M293" i="1" a="1"/>
  <c r="M293" i="1" s="1"/>
  <c r="N293" i="1" a="1"/>
  <c r="N293" i="1" s="1"/>
  <c r="J317" i="1"/>
  <c r="N317" i="1" a="1"/>
  <c r="N317" i="1" s="1"/>
  <c r="J341" i="1"/>
  <c r="N341" i="1" a="1"/>
  <c r="N341" i="1" s="1"/>
  <c r="J365" i="1"/>
  <c r="N365" i="1" a="1"/>
  <c r="N365" i="1" s="1"/>
  <c r="M365" i="1" a="1"/>
  <c r="M365" i="1" s="1"/>
  <c r="J389" i="1"/>
  <c r="N389" i="1" a="1"/>
  <c r="N389" i="1" s="1"/>
  <c r="J413" i="1"/>
  <c r="N413" i="1" a="1"/>
  <c r="N413" i="1" s="1"/>
  <c r="M413" i="1" a="1"/>
  <c r="M413" i="1" s="1"/>
  <c r="J437" i="1"/>
  <c r="M437" i="1" a="1"/>
  <c r="M437" i="1" s="1"/>
  <c r="N437" i="1" a="1"/>
  <c r="N437" i="1" s="1"/>
  <c r="J461" i="1"/>
  <c r="M461" i="1" a="1"/>
  <c r="M461" i="1" s="1"/>
  <c r="N461" i="1" a="1"/>
  <c r="N461" i="1" s="1"/>
  <c r="J485" i="1"/>
  <c r="N485" i="1" a="1"/>
  <c r="N485" i="1" s="1"/>
  <c r="M485" i="1" a="1"/>
  <c r="M485" i="1" s="1"/>
  <c r="J509" i="1"/>
  <c r="N509" i="1" a="1"/>
  <c r="N509" i="1" s="1"/>
  <c r="J533" i="1"/>
  <c r="N533" i="1" a="1"/>
  <c r="N533" i="1" s="1"/>
  <c r="J557" i="1"/>
  <c r="M557" i="1" a="1"/>
  <c r="M557" i="1" s="1"/>
  <c r="N557" i="1" a="1"/>
  <c r="N557" i="1" s="1"/>
  <c r="J581" i="1"/>
  <c r="M581" i="1" a="1"/>
  <c r="M581" i="1" s="1"/>
  <c r="N581" i="1" a="1"/>
  <c r="N581" i="1" s="1"/>
  <c r="J605" i="1"/>
  <c r="M605" i="1" a="1"/>
  <c r="M605" i="1" s="1"/>
  <c r="N605" i="1" a="1"/>
  <c r="N605" i="1" s="1"/>
  <c r="J629" i="1"/>
  <c r="M629" i="1" a="1"/>
  <c r="M629" i="1" s="1"/>
  <c r="N629" i="1" a="1"/>
  <c r="N629" i="1" s="1"/>
  <c r="J653" i="1"/>
  <c r="M653" i="1" a="1"/>
  <c r="M653" i="1" s="1"/>
  <c r="N653" i="1" a="1"/>
  <c r="N653" i="1" s="1"/>
  <c r="J677" i="1"/>
  <c r="M677" i="1" a="1"/>
  <c r="M677" i="1" s="1"/>
  <c r="N677" i="1" a="1"/>
  <c r="N677" i="1" s="1"/>
  <c r="J701" i="1"/>
  <c r="M701" i="1" a="1"/>
  <c r="M701" i="1" s="1"/>
  <c r="N701" i="1" a="1"/>
  <c r="N701" i="1" s="1"/>
  <c r="J725" i="1"/>
  <c r="M725" i="1" a="1"/>
  <c r="M725" i="1" s="1"/>
  <c r="N725" i="1" a="1"/>
  <c r="N725" i="1" s="1"/>
  <c r="J749" i="1"/>
  <c r="N749" i="1" a="1"/>
  <c r="N749" i="1" s="1"/>
  <c r="M749" i="1" a="1"/>
  <c r="M749" i="1" s="1"/>
  <c r="J773" i="1"/>
  <c r="N773" i="1" a="1"/>
  <c r="N773" i="1" s="1"/>
  <c r="M773" i="1" a="1"/>
  <c r="M773" i="1" s="1"/>
  <c r="J797" i="1"/>
  <c r="M797" i="1" a="1"/>
  <c r="M797" i="1" s="1"/>
  <c r="N797" i="1" a="1"/>
  <c r="N797" i="1" s="1"/>
  <c r="J821" i="1"/>
  <c r="M821" i="1" a="1"/>
  <c r="M821" i="1" s="1"/>
  <c r="N821" i="1" a="1"/>
  <c r="N821" i="1" s="1"/>
  <c r="J845" i="1"/>
  <c r="M845" i="1" a="1"/>
  <c r="M845" i="1" s="1"/>
  <c r="N845" i="1" a="1"/>
  <c r="N845" i="1" s="1"/>
  <c r="J869" i="1"/>
  <c r="N869" i="1" a="1"/>
  <c r="N869" i="1" s="1"/>
  <c r="J893" i="1"/>
  <c r="N893" i="1" a="1"/>
  <c r="N893" i="1" s="1"/>
  <c r="J917" i="1"/>
  <c r="N917" i="1" a="1"/>
  <c r="N917" i="1" s="1"/>
  <c r="J941" i="1"/>
  <c r="M941" i="1" a="1"/>
  <c r="M941" i="1" s="1"/>
  <c r="N941" i="1" a="1"/>
  <c r="N941" i="1" s="1"/>
  <c r="J965" i="1"/>
  <c r="M965" i="1" a="1"/>
  <c r="M965" i="1" s="1"/>
  <c r="N965" i="1" a="1"/>
  <c r="N965" i="1" s="1"/>
  <c r="J989" i="1"/>
  <c r="M989" i="1" a="1"/>
  <c r="M989" i="1" s="1"/>
  <c r="N989" i="1" a="1"/>
  <c r="N989" i="1" s="1"/>
  <c r="J1013" i="1"/>
  <c r="M1013" i="1" a="1"/>
  <c r="M1013" i="1" s="1"/>
  <c r="N1013" i="1" a="1"/>
  <c r="N1013" i="1" s="1"/>
  <c r="M15" i="1" a="1"/>
  <c r="M15" i="1" s="1"/>
  <c r="M77" i="1" a="1"/>
  <c r="M77" i="1" s="1"/>
  <c r="M96" i="1" a="1"/>
  <c r="M96" i="1" s="1"/>
  <c r="M114" i="1" a="1"/>
  <c r="M114" i="1" s="1"/>
  <c r="M134" i="1" a="1"/>
  <c r="M134" i="1" s="1"/>
  <c r="M188" i="1" a="1"/>
  <c r="M188" i="1" s="1"/>
  <c r="M320" i="1" a="1"/>
  <c r="M320" i="1" s="1"/>
  <c r="M426" i="1" a="1"/>
  <c r="M426" i="1" s="1"/>
  <c r="M997" i="1" a="1"/>
  <c r="M997" i="1" s="1"/>
  <c r="N834" i="1" a="1"/>
  <c r="N834" i="1" s="1"/>
  <c r="J74" i="1"/>
  <c r="N74" i="1" a="1"/>
  <c r="N74" i="1" s="1"/>
  <c r="J290" i="1"/>
  <c r="M290" i="1" a="1"/>
  <c r="M290" i="1" s="1"/>
  <c r="N290" i="1" a="1"/>
  <c r="N290" i="1" s="1"/>
  <c r="J674" i="1"/>
  <c r="M674" i="1" a="1"/>
  <c r="M674" i="1" s="1"/>
  <c r="N674" i="1" a="1"/>
  <c r="N674" i="1" s="1"/>
  <c r="J866" i="1"/>
  <c r="M866" i="1" a="1"/>
  <c r="M866" i="1" s="1"/>
  <c r="N866" i="1" a="1"/>
  <c r="N866" i="1" s="1"/>
  <c r="J6" i="1"/>
  <c r="N6" i="1" a="1"/>
  <c r="N6" i="1" s="1"/>
  <c r="J30" i="1"/>
  <c r="N30" i="1" a="1"/>
  <c r="N30" i="1" s="1"/>
  <c r="J54" i="1"/>
  <c r="N54" i="1" a="1"/>
  <c r="N54" i="1" s="1"/>
  <c r="J78" i="1"/>
  <c r="N78" i="1" a="1"/>
  <c r="N78" i="1" s="1"/>
  <c r="J102" i="1"/>
  <c r="N102" i="1" a="1"/>
  <c r="N102" i="1" s="1"/>
  <c r="J126" i="1"/>
  <c r="N126" i="1" a="1"/>
  <c r="N126" i="1" s="1"/>
  <c r="J150" i="1"/>
  <c r="N150" i="1" a="1"/>
  <c r="N150" i="1" s="1"/>
  <c r="J174" i="1"/>
  <c r="M174" i="1" a="1"/>
  <c r="M174" i="1" s="1"/>
  <c r="N174" i="1" a="1"/>
  <c r="N174" i="1" s="1"/>
  <c r="J198" i="1"/>
  <c r="N198" i="1" a="1"/>
  <c r="N198" i="1" s="1"/>
  <c r="J222" i="1"/>
  <c r="N222" i="1" a="1"/>
  <c r="N222" i="1" s="1"/>
  <c r="J246" i="1"/>
  <c r="N246" i="1" a="1"/>
  <c r="N246" i="1" s="1"/>
  <c r="M246" i="1" a="1"/>
  <c r="M246" i="1" s="1"/>
  <c r="J270" i="1"/>
  <c r="N270" i="1" a="1"/>
  <c r="N270" i="1" s="1"/>
  <c r="J294" i="1"/>
  <c r="N294" i="1" a="1"/>
  <c r="N294" i="1" s="1"/>
  <c r="J318" i="1"/>
  <c r="N318" i="1" a="1"/>
  <c r="N318" i="1" s="1"/>
  <c r="J342" i="1"/>
  <c r="N342" i="1" a="1"/>
  <c r="N342" i="1" s="1"/>
  <c r="J366" i="1"/>
  <c r="N366" i="1" a="1"/>
  <c r="N366" i="1" s="1"/>
  <c r="M366" i="1" a="1"/>
  <c r="M366" i="1" s="1"/>
  <c r="J390" i="1"/>
  <c r="N390" i="1" a="1"/>
  <c r="N390" i="1" s="1"/>
  <c r="M390" i="1" a="1"/>
  <c r="M390" i="1" s="1"/>
  <c r="J414" i="1"/>
  <c r="N414" i="1" a="1"/>
  <c r="N414" i="1" s="1"/>
  <c r="M414" i="1" a="1"/>
  <c r="M414" i="1" s="1"/>
  <c r="J438" i="1"/>
  <c r="M438" i="1" a="1"/>
  <c r="M438" i="1" s="1"/>
  <c r="N438" i="1" a="1"/>
  <c r="N438" i="1" s="1"/>
  <c r="J462" i="1"/>
  <c r="M462" i="1" a="1"/>
  <c r="M462" i="1" s="1"/>
  <c r="N462" i="1" a="1"/>
  <c r="N462" i="1" s="1"/>
  <c r="J486" i="1"/>
  <c r="N486" i="1" a="1"/>
  <c r="N486" i="1" s="1"/>
  <c r="J510" i="1"/>
  <c r="N510" i="1" a="1"/>
  <c r="N510" i="1" s="1"/>
  <c r="M510" i="1" a="1"/>
  <c r="M510" i="1" s="1"/>
  <c r="J534" i="1"/>
  <c r="N534" i="1" a="1"/>
  <c r="N534" i="1" s="1"/>
  <c r="M534" i="1" a="1"/>
  <c r="M534" i="1" s="1"/>
  <c r="J558" i="1"/>
  <c r="M558" i="1" a="1"/>
  <c r="M558" i="1" s="1"/>
  <c r="N558" i="1" a="1"/>
  <c r="N558" i="1" s="1"/>
  <c r="J582" i="1"/>
  <c r="M582" i="1" a="1"/>
  <c r="M582" i="1" s="1"/>
  <c r="N582" i="1" a="1"/>
  <c r="N582" i="1" s="1"/>
  <c r="J606" i="1"/>
  <c r="M606" i="1" a="1"/>
  <c r="M606" i="1" s="1"/>
  <c r="N606" i="1" a="1"/>
  <c r="N606" i="1" s="1"/>
  <c r="J630" i="1"/>
  <c r="M630" i="1" a="1"/>
  <c r="M630" i="1" s="1"/>
  <c r="N630" i="1" a="1"/>
  <c r="N630" i="1" s="1"/>
  <c r="J654" i="1"/>
  <c r="M654" i="1" a="1"/>
  <c r="M654" i="1" s="1"/>
  <c r="N654" i="1" a="1"/>
  <c r="N654" i="1" s="1"/>
  <c r="J678" i="1"/>
  <c r="M678" i="1" a="1"/>
  <c r="M678" i="1" s="1"/>
  <c r="N678" i="1" a="1"/>
  <c r="N678" i="1" s="1"/>
  <c r="J702" i="1"/>
  <c r="M702" i="1" a="1"/>
  <c r="M702" i="1" s="1"/>
  <c r="N702" i="1" a="1"/>
  <c r="N702" i="1" s="1"/>
  <c r="J726" i="1"/>
  <c r="M726" i="1" a="1"/>
  <c r="M726" i="1" s="1"/>
  <c r="N726" i="1" a="1"/>
  <c r="N726" i="1" s="1"/>
  <c r="J750" i="1"/>
  <c r="N750" i="1" a="1"/>
  <c r="N750" i="1" s="1"/>
  <c r="M750" i="1" a="1"/>
  <c r="M750" i="1" s="1"/>
  <c r="J774" i="1"/>
  <c r="N774" i="1" a="1"/>
  <c r="N774" i="1" s="1"/>
  <c r="M774" i="1" a="1"/>
  <c r="M774" i="1" s="1"/>
  <c r="J798" i="1"/>
  <c r="M798" i="1" a="1"/>
  <c r="M798" i="1" s="1"/>
  <c r="N798" i="1" a="1"/>
  <c r="N798" i="1" s="1"/>
  <c r="J822" i="1"/>
  <c r="M822" i="1" a="1"/>
  <c r="M822" i="1" s="1"/>
  <c r="N822" i="1" a="1"/>
  <c r="N822" i="1" s="1"/>
  <c r="J846" i="1"/>
  <c r="N846" i="1" a="1"/>
  <c r="N846" i="1" s="1"/>
  <c r="J870" i="1"/>
  <c r="M870" i="1" a="1"/>
  <c r="M870" i="1" s="1"/>
  <c r="N870" i="1" a="1"/>
  <c r="N870" i="1" s="1"/>
  <c r="J894" i="1"/>
  <c r="N894" i="1" a="1"/>
  <c r="N894" i="1" s="1"/>
  <c r="M894" i="1" a="1"/>
  <c r="M894" i="1" s="1"/>
  <c r="J918" i="1"/>
  <c r="N918" i="1" a="1"/>
  <c r="N918" i="1" s="1"/>
  <c r="M918" i="1" a="1"/>
  <c r="M918" i="1" s="1"/>
  <c r="J942" i="1"/>
  <c r="M942" i="1" a="1"/>
  <c r="M942" i="1" s="1"/>
  <c r="N942" i="1" a="1"/>
  <c r="N942" i="1" s="1"/>
  <c r="J966" i="1"/>
  <c r="M966" i="1" a="1"/>
  <c r="M966" i="1" s="1"/>
  <c r="N966" i="1" a="1"/>
  <c r="N966" i="1" s="1"/>
  <c r="J990" i="1"/>
  <c r="M990" i="1" a="1"/>
  <c r="M990" i="1" s="1"/>
  <c r="N990" i="1" a="1"/>
  <c r="N990" i="1" s="1"/>
  <c r="J1014" i="1"/>
  <c r="N1014" i="1" a="1"/>
  <c r="N1014" i="1" s="1"/>
  <c r="M1014" i="1" a="1"/>
  <c r="M1014" i="1" s="1"/>
  <c r="M16" i="1" a="1"/>
  <c r="M16" i="1" s="1"/>
  <c r="M97" i="1" a="1"/>
  <c r="M97" i="1" s="1"/>
  <c r="M135" i="1" a="1"/>
  <c r="M135" i="1" s="1"/>
  <c r="M155" i="1" a="1"/>
  <c r="M155" i="1" s="1"/>
  <c r="M191" i="1" a="1"/>
  <c r="M191" i="1" s="1"/>
  <c r="M231" i="1" a="1"/>
  <c r="M231" i="1" s="1"/>
  <c r="M277" i="1" a="1"/>
  <c r="M277" i="1" s="1"/>
  <c r="M436" i="1" a="1"/>
  <c r="M436" i="1" s="1"/>
  <c r="M622" i="1" a="1"/>
  <c r="M622" i="1" s="1"/>
  <c r="M809" i="1" a="1"/>
  <c r="M809" i="1" s="1"/>
  <c r="M1010" i="1" a="1"/>
  <c r="M1010" i="1" s="1"/>
  <c r="N320" i="1" a="1"/>
  <c r="N320" i="1" s="1"/>
  <c r="N857" i="1" a="1"/>
  <c r="N857" i="1" s="1"/>
  <c r="J194" i="1"/>
  <c r="M194" i="1" a="1"/>
  <c r="M194" i="1" s="1"/>
  <c r="N194" i="1" a="1"/>
  <c r="N194" i="1" s="1"/>
  <c r="J410" i="1"/>
  <c r="N410" i="1" a="1"/>
  <c r="N410" i="1" s="1"/>
  <c r="M410" i="1" a="1"/>
  <c r="M410" i="1" s="1"/>
  <c r="J578" i="1"/>
  <c r="M578" i="1" a="1"/>
  <c r="M578" i="1" s="1"/>
  <c r="N578" i="1" a="1"/>
  <c r="N578" i="1" s="1"/>
  <c r="J770" i="1"/>
  <c r="N770" i="1" a="1"/>
  <c r="N770" i="1" s="1"/>
  <c r="M770" i="1" a="1"/>
  <c r="M770" i="1" s="1"/>
  <c r="J938" i="1"/>
  <c r="N938" i="1" a="1"/>
  <c r="N938" i="1" s="1"/>
  <c r="M938" i="1" a="1"/>
  <c r="M938" i="1" s="1"/>
  <c r="J7" i="1"/>
  <c r="N7" i="1" a="1"/>
  <c r="N7" i="1" s="1"/>
  <c r="J31" i="1"/>
  <c r="N31" i="1" a="1"/>
  <c r="N31" i="1" s="1"/>
  <c r="J55" i="1"/>
  <c r="N55" i="1" a="1"/>
  <c r="N55" i="1" s="1"/>
  <c r="J79" i="1"/>
  <c r="N79" i="1" a="1"/>
  <c r="N79" i="1" s="1"/>
  <c r="J103" i="1"/>
  <c r="N103" i="1" a="1"/>
  <c r="N103" i="1" s="1"/>
  <c r="J127" i="1"/>
  <c r="N127" i="1" a="1"/>
  <c r="N127" i="1" s="1"/>
  <c r="J151" i="1"/>
  <c r="N151" i="1" a="1"/>
  <c r="N151" i="1" s="1"/>
  <c r="J175" i="1"/>
  <c r="N175" i="1" a="1"/>
  <c r="N175" i="1" s="1"/>
  <c r="J199" i="1"/>
  <c r="N199" i="1" a="1"/>
  <c r="N199" i="1" s="1"/>
  <c r="J223" i="1"/>
  <c r="N223" i="1" a="1"/>
  <c r="N223" i="1" s="1"/>
  <c r="J247" i="1"/>
  <c r="N247" i="1" a="1"/>
  <c r="N247" i="1" s="1"/>
  <c r="M247" i="1" a="1"/>
  <c r="M247" i="1" s="1"/>
  <c r="J271" i="1"/>
  <c r="N271" i="1" a="1"/>
  <c r="N271" i="1" s="1"/>
  <c r="J295" i="1"/>
  <c r="N295" i="1" a="1"/>
  <c r="N295" i="1" s="1"/>
  <c r="J319" i="1"/>
  <c r="N319" i="1" a="1"/>
  <c r="N319" i="1" s="1"/>
  <c r="M319" i="1" a="1"/>
  <c r="M319" i="1" s="1"/>
  <c r="J343" i="1"/>
  <c r="N343" i="1" a="1"/>
  <c r="N343" i="1" s="1"/>
  <c r="M343" i="1" a="1"/>
  <c r="M343" i="1" s="1"/>
  <c r="J367" i="1"/>
  <c r="N367" i="1" a="1"/>
  <c r="N367" i="1" s="1"/>
  <c r="J391" i="1"/>
  <c r="N391" i="1" a="1"/>
  <c r="N391" i="1" s="1"/>
  <c r="M391" i="1" a="1"/>
  <c r="M391" i="1" s="1"/>
  <c r="J415" i="1"/>
  <c r="N415" i="1" a="1"/>
  <c r="N415" i="1" s="1"/>
  <c r="M415" i="1" a="1"/>
  <c r="M415" i="1" s="1"/>
  <c r="J439" i="1"/>
  <c r="M439" i="1" a="1"/>
  <c r="M439" i="1" s="1"/>
  <c r="N439" i="1" a="1"/>
  <c r="N439" i="1" s="1"/>
  <c r="J463" i="1"/>
  <c r="N463" i="1" a="1"/>
  <c r="N463" i="1" s="1"/>
  <c r="J487" i="1"/>
  <c r="N487" i="1" a="1"/>
  <c r="N487" i="1" s="1"/>
  <c r="M487" i="1" a="1"/>
  <c r="M487" i="1" s="1"/>
  <c r="J511" i="1"/>
  <c r="N511" i="1" a="1"/>
  <c r="N511" i="1" s="1"/>
  <c r="M511" i="1" a="1"/>
  <c r="M511" i="1" s="1"/>
  <c r="J535" i="1"/>
  <c r="N535" i="1" a="1"/>
  <c r="N535" i="1" s="1"/>
  <c r="M535" i="1" a="1"/>
  <c r="M535" i="1" s="1"/>
  <c r="J559" i="1"/>
  <c r="M559" i="1" a="1"/>
  <c r="M559" i="1" s="1"/>
  <c r="N559" i="1" a="1"/>
  <c r="N559" i="1" s="1"/>
  <c r="J583" i="1"/>
  <c r="M583" i="1" a="1"/>
  <c r="M583" i="1" s="1"/>
  <c r="N583" i="1" a="1"/>
  <c r="N583" i="1" s="1"/>
  <c r="J607" i="1"/>
  <c r="M607" i="1" a="1"/>
  <c r="M607" i="1" s="1"/>
  <c r="N607" i="1" a="1"/>
  <c r="N607" i="1" s="1"/>
  <c r="J631" i="1"/>
  <c r="M631" i="1" a="1"/>
  <c r="M631" i="1" s="1"/>
  <c r="N631" i="1" a="1"/>
  <c r="N631" i="1" s="1"/>
  <c r="J655" i="1"/>
  <c r="M655" i="1" a="1"/>
  <c r="M655" i="1" s="1"/>
  <c r="N655" i="1" a="1"/>
  <c r="N655" i="1" s="1"/>
  <c r="J679" i="1"/>
  <c r="M679" i="1" a="1"/>
  <c r="M679" i="1" s="1"/>
  <c r="N679" i="1" a="1"/>
  <c r="N679" i="1" s="1"/>
  <c r="J703" i="1"/>
  <c r="M703" i="1" a="1"/>
  <c r="M703" i="1" s="1"/>
  <c r="N703" i="1" a="1"/>
  <c r="N703" i="1" s="1"/>
  <c r="J727" i="1"/>
  <c r="M727" i="1" a="1"/>
  <c r="M727" i="1" s="1"/>
  <c r="N727" i="1" a="1"/>
  <c r="N727" i="1" s="1"/>
  <c r="J751" i="1"/>
  <c r="N751" i="1" a="1"/>
  <c r="N751" i="1" s="1"/>
  <c r="M751" i="1" a="1"/>
  <c r="M751" i="1" s="1"/>
  <c r="J775" i="1"/>
  <c r="N775" i="1" a="1"/>
  <c r="N775" i="1" s="1"/>
  <c r="M775" i="1" a="1"/>
  <c r="M775" i="1" s="1"/>
  <c r="J799" i="1"/>
  <c r="N799" i="1" a="1"/>
  <c r="N799" i="1" s="1"/>
  <c r="J823" i="1"/>
  <c r="N823" i="1" a="1"/>
  <c r="N823" i="1" s="1"/>
  <c r="J847" i="1"/>
  <c r="M847" i="1" a="1"/>
  <c r="M847" i="1" s="1"/>
  <c r="N847" i="1" a="1"/>
  <c r="N847" i="1" s="1"/>
  <c r="J871" i="1"/>
  <c r="M871" i="1" a="1"/>
  <c r="M871" i="1" s="1"/>
  <c r="N871" i="1" a="1"/>
  <c r="N871" i="1" s="1"/>
  <c r="J895" i="1"/>
  <c r="N895" i="1" a="1"/>
  <c r="N895" i="1" s="1"/>
  <c r="M895" i="1" a="1"/>
  <c r="M895" i="1" s="1"/>
  <c r="J919" i="1"/>
  <c r="M919" i="1" a="1"/>
  <c r="M919" i="1" s="1"/>
  <c r="N919" i="1" a="1"/>
  <c r="N919" i="1" s="1"/>
  <c r="J943" i="1"/>
  <c r="M943" i="1" a="1"/>
  <c r="M943" i="1" s="1"/>
  <c r="N943" i="1" a="1"/>
  <c r="N943" i="1" s="1"/>
  <c r="J967" i="1"/>
  <c r="N967" i="1" a="1"/>
  <c r="N967" i="1" s="1"/>
  <c r="M967" i="1" a="1"/>
  <c r="M967" i="1" s="1"/>
  <c r="J991" i="1"/>
  <c r="M991" i="1" a="1"/>
  <c r="M991" i="1" s="1"/>
  <c r="J1015" i="1"/>
  <c r="N1015" i="1" a="1"/>
  <c r="N1015" i="1" s="1"/>
  <c r="M1015" i="1" a="1"/>
  <c r="M1015" i="1" s="1"/>
  <c r="M17" i="1" a="1"/>
  <c r="M17" i="1" s="1"/>
  <c r="M78" i="1" a="1"/>
  <c r="M78" i="1" s="1"/>
  <c r="M115" i="1" a="1"/>
  <c r="M115" i="1" s="1"/>
  <c r="M136" i="1" a="1"/>
  <c r="M136" i="1" s="1"/>
  <c r="M193" i="1" a="1"/>
  <c r="M193" i="1" s="1"/>
  <c r="M233" i="1" a="1"/>
  <c r="M233" i="1" s="1"/>
  <c r="M279" i="1" a="1"/>
  <c r="M279" i="1" s="1"/>
  <c r="M326" i="1" a="1"/>
  <c r="M326" i="1" s="1"/>
  <c r="M626" i="1" a="1"/>
  <c r="M626" i="1" s="1"/>
  <c r="M813" i="1" a="1"/>
  <c r="M813" i="1" s="1"/>
  <c r="N339" i="1" a="1"/>
  <c r="N339" i="1" s="1"/>
  <c r="N880" i="1" a="1"/>
  <c r="N880" i="1" s="1"/>
  <c r="J170" i="1"/>
  <c r="N170" i="1" a="1"/>
  <c r="N170" i="1" s="1"/>
  <c r="J386" i="1"/>
  <c r="N386" i="1" a="1"/>
  <c r="N386" i="1" s="1"/>
  <c r="M386" i="1" a="1"/>
  <c r="M386" i="1" s="1"/>
  <c r="J506" i="1"/>
  <c r="N506" i="1" a="1"/>
  <c r="N506" i="1" s="1"/>
  <c r="M506" i="1" a="1"/>
  <c r="M506" i="1" s="1"/>
  <c r="J698" i="1"/>
  <c r="M698" i="1" a="1"/>
  <c r="M698" i="1" s="1"/>
  <c r="N698" i="1" a="1"/>
  <c r="N698" i="1" s="1"/>
  <c r="J890" i="1"/>
  <c r="N890" i="1" a="1"/>
  <c r="N890" i="1" s="1"/>
  <c r="M890" i="1" a="1"/>
  <c r="M890" i="1" s="1"/>
  <c r="J8" i="1"/>
  <c r="N8" i="1" a="1"/>
  <c r="N8" i="1" s="1"/>
  <c r="J32" i="1"/>
  <c r="N32" i="1" a="1"/>
  <c r="N32" i="1" s="1"/>
  <c r="J56" i="1"/>
  <c r="N56" i="1" a="1"/>
  <c r="N56" i="1" s="1"/>
  <c r="J80" i="1"/>
  <c r="N80" i="1" a="1"/>
  <c r="N80" i="1" s="1"/>
  <c r="J104" i="1"/>
  <c r="N104" i="1" a="1"/>
  <c r="N104" i="1" s="1"/>
  <c r="J128" i="1"/>
  <c r="N128" i="1" a="1"/>
  <c r="N128" i="1" s="1"/>
  <c r="J152" i="1"/>
  <c r="N152" i="1" a="1"/>
  <c r="N152" i="1" s="1"/>
  <c r="J200" i="1"/>
  <c r="N200" i="1" a="1"/>
  <c r="N200" i="1" s="1"/>
  <c r="J224" i="1"/>
  <c r="N224" i="1" a="1"/>
  <c r="N224" i="1" s="1"/>
  <c r="M224" i="1" a="1"/>
  <c r="M224" i="1" s="1"/>
  <c r="J248" i="1"/>
  <c r="N248" i="1" a="1"/>
  <c r="N248" i="1" s="1"/>
  <c r="J272" i="1"/>
  <c r="N272" i="1" a="1"/>
  <c r="N272" i="1" s="1"/>
  <c r="M272" i="1" a="1"/>
  <c r="M272" i="1" s="1"/>
  <c r="J296" i="1"/>
  <c r="M296" i="1" a="1"/>
  <c r="M296" i="1" s="1"/>
  <c r="N296" i="1" a="1"/>
  <c r="N296" i="1" s="1"/>
  <c r="J344" i="1"/>
  <c r="N344" i="1" a="1"/>
  <c r="N344" i="1" s="1"/>
  <c r="J368" i="1"/>
  <c r="N368" i="1" a="1"/>
  <c r="N368" i="1" s="1"/>
  <c r="M368" i="1" a="1"/>
  <c r="M368" i="1" s="1"/>
  <c r="J392" i="1"/>
  <c r="N392" i="1" a="1"/>
  <c r="N392" i="1" s="1"/>
  <c r="M392" i="1" a="1"/>
  <c r="M392" i="1" s="1"/>
  <c r="J416" i="1"/>
  <c r="N416" i="1" a="1"/>
  <c r="N416" i="1" s="1"/>
  <c r="J440" i="1"/>
  <c r="N440" i="1" a="1"/>
  <c r="N440" i="1" s="1"/>
  <c r="J464" i="1"/>
  <c r="M464" i="1" a="1"/>
  <c r="M464" i="1" s="1"/>
  <c r="N464" i="1" a="1"/>
  <c r="N464" i="1" s="1"/>
  <c r="J488" i="1"/>
  <c r="N488" i="1" a="1"/>
  <c r="N488" i="1" s="1"/>
  <c r="M488" i="1" a="1"/>
  <c r="M488" i="1" s="1"/>
  <c r="J512" i="1"/>
  <c r="N512" i="1" a="1"/>
  <c r="N512" i="1" s="1"/>
  <c r="M512" i="1" a="1"/>
  <c r="M512" i="1" s="1"/>
  <c r="J536" i="1"/>
  <c r="N536" i="1" a="1"/>
  <c r="N536" i="1" s="1"/>
  <c r="M536" i="1" a="1"/>
  <c r="M536" i="1" s="1"/>
  <c r="J560" i="1"/>
  <c r="M560" i="1" a="1"/>
  <c r="M560" i="1" s="1"/>
  <c r="N560" i="1" a="1"/>
  <c r="N560" i="1" s="1"/>
  <c r="J584" i="1"/>
  <c r="M584" i="1" a="1"/>
  <c r="M584" i="1" s="1"/>
  <c r="N584" i="1" a="1"/>
  <c r="N584" i="1" s="1"/>
  <c r="J608" i="1"/>
  <c r="M608" i="1" a="1"/>
  <c r="M608" i="1" s="1"/>
  <c r="N608" i="1" a="1"/>
  <c r="N608" i="1" s="1"/>
  <c r="J632" i="1"/>
  <c r="M632" i="1" a="1"/>
  <c r="M632" i="1" s="1"/>
  <c r="N632" i="1" a="1"/>
  <c r="N632" i="1" s="1"/>
  <c r="J656" i="1"/>
  <c r="M656" i="1" a="1"/>
  <c r="M656" i="1" s="1"/>
  <c r="N656" i="1" a="1"/>
  <c r="N656" i="1" s="1"/>
  <c r="J680" i="1"/>
  <c r="M680" i="1" a="1"/>
  <c r="M680" i="1" s="1"/>
  <c r="N680" i="1" a="1"/>
  <c r="N680" i="1" s="1"/>
  <c r="J704" i="1"/>
  <c r="M704" i="1" a="1"/>
  <c r="M704" i="1" s="1"/>
  <c r="N704" i="1" a="1"/>
  <c r="N704" i="1" s="1"/>
  <c r="J728" i="1"/>
  <c r="M728" i="1" a="1"/>
  <c r="M728" i="1" s="1"/>
  <c r="N728" i="1" a="1"/>
  <c r="N728" i="1" s="1"/>
  <c r="J752" i="1"/>
  <c r="N752" i="1" a="1"/>
  <c r="N752" i="1" s="1"/>
  <c r="M752" i="1" a="1"/>
  <c r="M752" i="1" s="1"/>
  <c r="J776" i="1"/>
  <c r="N776" i="1" a="1"/>
  <c r="N776" i="1" s="1"/>
  <c r="J800" i="1"/>
  <c r="M800" i="1" a="1"/>
  <c r="M800" i="1" s="1"/>
  <c r="N800" i="1" a="1"/>
  <c r="N800" i="1" s="1"/>
  <c r="J824" i="1"/>
  <c r="M824" i="1" a="1"/>
  <c r="M824" i="1" s="1"/>
  <c r="N824" i="1" a="1"/>
  <c r="N824" i="1" s="1"/>
  <c r="J848" i="1"/>
  <c r="M848" i="1" a="1"/>
  <c r="M848" i="1" s="1"/>
  <c r="N848" i="1" a="1"/>
  <c r="N848" i="1" s="1"/>
  <c r="J872" i="1"/>
  <c r="M872" i="1" a="1"/>
  <c r="M872" i="1" s="1"/>
  <c r="N872" i="1" a="1"/>
  <c r="N872" i="1" s="1"/>
  <c r="J896" i="1"/>
  <c r="N896" i="1" a="1"/>
  <c r="N896" i="1" s="1"/>
  <c r="M896" i="1" a="1"/>
  <c r="M896" i="1" s="1"/>
  <c r="J920" i="1"/>
  <c r="M920" i="1" a="1"/>
  <c r="M920" i="1" s="1"/>
  <c r="N920" i="1" a="1"/>
  <c r="N920" i="1" s="1"/>
  <c r="J944" i="1"/>
  <c r="N944" i="1" a="1"/>
  <c r="N944" i="1" s="1"/>
  <c r="M944" i="1" a="1"/>
  <c r="M944" i="1" s="1"/>
  <c r="J968" i="1"/>
  <c r="N968" i="1" a="1"/>
  <c r="N968" i="1" s="1"/>
  <c r="M968" i="1" a="1"/>
  <c r="M968" i="1" s="1"/>
  <c r="J992" i="1"/>
  <c r="N992" i="1" a="1"/>
  <c r="N992" i="1" s="1"/>
  <c r="M992" i="1" a="1"/>
  <c r="M992" i="1" s="1"/>
  <c r="J1016" i="1"/>
  <c r="N1016" i="1" a="1"/>
  <c r="N1016" i="1" s="1"/>
  <c r="M1016" i="1" a="1"/>
  <c r="M1016" i="1" s="1"/>
  <c r="M37" i="1" a="1"/>
  <c r="M37" i="1" s="1"/>
  <c r="M98" i="1" a="1"/>
  <c r="M98" i="1" s="1"/>
  <c r="M116" i="1" a="1"/>
  <c r="M116" i="1" s="1"/>
  <c r="M137" i="1" a="1"/>
  <c r="M137" i="1" s="1"/>
  <c r="M157" i="1" a="1"/>
  <c r="M157" i="1" s="1"/>
  <c r="M197" i="1" a="1"/>
  <c r="M197" i="1" s="1"/>
  <c r="M237" i="1" a="1"/>
  <c r="M237" i="1" s="1"/>
  <c r="M283" i="1" a="1"/>
  <c r="M283" i="1" s="1"/>
  <c r="M330" i="1" a="1"/>
  <c r="M330" i="1" s="1"/>
  <c r="M449" i="1" a="1"/>
  <c r="M449" i="1" s="1"/>
  <c r="M823" i="1" a="1"/>
  <c r="M823" i="1" s="1"/>
  <c r="N361" i="1" a="1"/>
  <c r="N361" i="1" s="1"/>
  <c r="N902" i="1" a="1"/>
  <c r="N902" i="1" s="1"/>
  <c r="J146" i="1"/>
  <c r="N146" i="1" a="1"/>
  <c r="N146" i="1" s="1"/>
  <c r="J362" i="1"/>
  <c r="N362" i="1" a="1"/>
  <c r="N362" i="1" s="1"/>
  <c r="M362" i="1" a="1"/>
  <c r="M362" i="1" s="1"/>
  <c r="J554" i="1"/>
  <c r="M554" i="1" a="1"/>
  <c r="M554" i="1" s="1"/>
  <c r="N554" i="1" a="1"/>
  <c r="N554" i="1" s="1"/>
  <c r="J722" i="1"/>
  <c r="M722" i="1" a="1"/>
  <c r="M722" i="1" s="1"/>
  <c r="N722" i="1" a="1"/>
  <c r="N722" i="1" s="1"/>
  <c r="J914" i="1"/>
  <c r="N914" i="1" a="1"/>
  <c r="N914" i="1" s="1"/>
  <c r="M914" i="1" a="1"/>
  <c r="M914" i="1" s="1"/>
  <c r="J9" i="1"/>
  <c r="N9" i="1" a="1"/>
  <c r="N9" i="1" s="1"/>
  <c r="J33" i="1"/>
  <c r="N33" i="1" a="1"/>
  <c r="N33" i="1" s="1"/>
  <c r="J57" i="1"/>
  <c r="N57" i="1" a="1"/>
  <c r="N57" i="1" s="1"/>
  <c r="J81" i="1"/>
  <c r="N81" i="1" a="1"/>
  <c r="N81" i="1" s="1"/>
  <c r="J129" i="1"/>
  <c r="N129" i="1" a="1"/>
  <c r="N129" i="1" s="1"/>
  <c r="J153" i="1"/>
  <c r="N153" i="1" a="1"/>
  <c r="N153" i="1" s="1"/>
  <c r="J177" i="1"/>
  <c r="M177" i="1" a="1"/>
  <c r="M177" i="1" s="1"/>
  <c r="N177" i="1" a="1"/>
  <c r="N177" i="1" s="1"/>
  <c r="J201" i="1"/>
  <c r="N201" i="1" a="1"/>
  <c r="N201" i="1" s="1"/>
  <c r="J225" i="1"/>
  <c r="N225" i="1" a="1"/>
  <c r="N225" i="1" s="1"/>
  <c r="M225" i="1" a="1"/>
  <c r="M225" i="1" s="1"/>
  <c r="J249" i="1"/>
  <c r="N249" i="1" a="1"/>
  <c r="N249" i="1" s="1"/>
  <c r="J273" i="1"/>
  <c r="N273" i="1" a="1"/>
  <c r="N273" i="1" s="1"/>
  <c r="J297" i="1"/>
  <c r="N297" i="1" a="1"/>
  <c r="N297" i="1" s="1"/>
  <c r="J321" i="1"/>
  <c r="N321" i="1" a="1"/>
  <c r="N321" i="1" s="1"/>
  <c r="M321" i="1" a="1"/>
  <c r="M321" i="1" s="1"/>
  <c r="J345" i="1"/>
  <c r="N345" i="1" a="1"/>
  <c r="N345" i="1" s="1"/>
  <c r="M345" i="1" a="1"/>
  <c r="M345" i="1" s="1"/>
  <c r="J369" i="1"/>
  <c r="N369" i="1" a="1"/>
  <c r="N369" i="1" s="1"/>
  <c r="M369" i="1" a="1"/>
  <c r="M369" i="1" s="1"/>
  <c r="J393" i="1"/>
  <c r="N393" i="1" a="1"/>
  <c r="N393" i="1" s="1"/>
  <c r="J417" i="1"/>
  <c r="N417" i="1" a="1"/>
  <c r="N417" i="1" s="1"/>
  <c r="M417" i="1" a="1"/>
  <c r="M417" i="1" s="1"/>
  <c r="J441" i="1"/>
  <c r="M441" i="1" a="1"/>
  <c r="M441" i="1" s="1"/>
  <c r="J465" i="1"/>
  <c r="M465" i="1" a="1"/>
  <c r="M465" i="1" s="1"/>
  <c r="N465" i="1" a="1"/>
  <c r="N465" i="1" s="1"/>
  <c r="J489" i="1"/>
  <c r="N489" i="1" a="1"/>
  <c r="N489" i="1" s="1"/>
  <c r="M489" i="1" a="1"/>
  <c r="M489" i="1" s="1"/>
  <c r="J513" i="1"/>
  <c r="N513" i="1" a="1"/>
  <c r="N513" i="1" s="1"/>
  <c r="M513" i="1" a="1"/>
  <c r="M513" i="1" s="1"/>
  <c r="J537" i="1"/>
  <c r="N537" i="1" a="1"/>
  <c r="N537" i="1" s="1"/>
  <c r="M537" i="1" a="1"/>
  <c r="M537" i="1" s="1"/>
  <c r="J561" i="1"/>
  <c r="M561" i="1" a="1"/>
  <c r="M561" i="1" s="1"/>
  <c r="N561" i="1" a="1"/>
  <c r="N561" i="1" s="1"/>
  <c r="J585" i="1"/>
  <c r="M585" i="1" a="1"/>
  <c r="M585" i="1" s="1"/>
  <c r="N585" i="1" a="1"/>
  <c r="N585" i="1" s="1"/>
  <c r="J609" i="1"/>
  <c r="M609" i="1" a="1"/>
  <c r="M609" i="1" s="1"/>
  <c r="N609" i="1" a="1"/>
  <c r="N609" i="1" s="1"/>
  <c r="J633" i="1"/>
  <c r="M633" i="1" a="1"/>
  <c r="M633" i="1" s="1"/>
  <c r="N633" i="1" a="1"/>
  <c r="N633" i="1" s="1"/>
  <c r="J657" i="1"/>
  <c r="M657" i="1" a="1"/>
  <c r="M657" i="1" s="1"/>
  <c r="N657" i="1" a="1"/>
  <c r="N657" i="1" s="1"/>
  <c r="J681" i="1"/>
  <c r="N681" i="1" a="1"/>
  <c r="N681" i="1" s="1"/>
  <c r="J729" i="1"/>
  <c r="N729" i="1" a="1"/>
  <c r="N729" i="1" s="1"/>
  <c r="J753" i="1"/>
  <c r="N753" i="1" a="1"/>
  <c r="N753" i="1" s="1"/>
  <c r="J777" i="1"/>
  <c r="N777" i="1" a="1"/>
  <c r="N777" i="1" s="1"/>
  <c r="M777" i="1" a="1"/>
  <c r="M777" i="1" s="1"/>
  <c r="J801" i="1"/>
  <c r="M801" i="1" a="1"/>
  <c r="M801" i="1" s="1"/>
  <c r="N801" i="1" a="1"/>
  <c r="N801" i="1" s="1"/>
  <c r="J825" i="1"/>
  <c r="M825" i="1" a="1"/>
  <c r="M825" i="1" s="1"/>
  <c r="N825" i="1" a="1"/>
  <c r="N825" i="1" s="1"/>
  <c r="J849" i="1"/>
  <c r="M849" i="1" a="1"/>
  <c r="M849" i="1" s="1"/>
  <c r="N849" i="1" a="1"/>
  <c r="N849" i="1" s="1"/>
  <c r="J873" i="1"/>
  <c r="N873" i="1" a="1"/>
  <c r="N873" i="1" s="1"/>
  <c r="M873" i="1" a="1"/>
  <c r="M873" i="1" s="1"/>
  <c r="J897" i="1"/>
  <c r="N897" i="1" a="1"/>
  <c r="N897" i="1" s="1"/>
  <c r="M897" i="1" a="1"/>
  <c r="M897" i="1" s="1"/>
  <c r="J921" i="1"/>
  <c r="N921" i="1" a="1"/>
  <c r="N921" i="1" s="1"/>
  <c r="M921" i="1" a="1"/>
  <c r="M921" i="1" s="1"/>
  <c r="J945" i="1"/>
  <c r="N945" i="1" a="1"/>
  <c r="N945" i="1" s="1"/>
  <c r="M945" i="1" a="1"/>
  <c r="M945" i="1" s="1"/>
  <c r="J969" i="1"/>
  <c r="M969" i="1" a="1"/>
  <c r="M969" i="1" s="1"/>
  <c r="J993" i="1"/>
  <c r="N993" i="1" a="1"/>
  <c r="N993" i="1" s="1"/>
  <c r="M993" i="1" a="1"/>
  <c r="M993" i="1" s="1"/>
  <c r="J1017" i="1"/>
  <c r="N1017" i="1" a="1"/>
  <c r="N1017" i="1" s="1"/>
  <c r="M1017" i="1" a="1"/>
  <c r="M1017" i="1" s="1"/>
  <c r="M18" i="1" a="1"/>
  <c r="M18" i="1" s="1"/>
  <c r="M38" i="1" a="1"/>
  <c r="M38" i="1" s="1"/>
  <c r="M79" i="1" a="1"/>
  <c r="M79" i="1" s="1"/>
  <c r="M99" i="1" a="1"/>
  <c r="M99" i="1" s="1"/>
  <c r="M117" i="1" a="1"/>
  <c r="M117" i="1" s="1"/>
  <c r="M138" i="1" a="1"/>
  <c r="M138" i="1" s="1"/>
  <c r="M198" i="1" a="1"/>
  <c r="M198" i="1" s="1"/>
  <c r="M238" i="1" a="1"/>
  <c r="M238" i="1" s="1"/>
  <c r="M284" i="1" a="1"/>
  <c r="M284" i="1" s="1"/>
  <c r="M331" i="1" a="1"/>
  <c r="M331" i="1" s="1"/>
  <c r="M459" i="1" a="1"/>
  <c r="M459" i="1" s="1"/>
  <c r="M645" i="1" a="1"/>
  <c r="M645" i="1" s="1"/>
  <c r="M833" i="1" a="1"/>
  <c r="M833" i="1" s="1"/>
  <c r="N10" i="1" a="1"/>
  <c r="N10" i="1" s="1"/>
  <c r="N382" i="1" a="1"/>
  <c r="N382" i="1" s="1"/>
  <c r="J34" i="1"/>
  <c r="N34" i="1" a="1"/>
  <c r="N34" i="1" s="1"/>
  <c r="J58" i="1"/>
  <c r="N58" i="1" a="1"/>
  <c r="N58" i="1" s="1"/>
  <c r="J82" i="1"/>
  <c r="N82" i="1" a="1"/>
  <c r="N82" i="1" s="1"/>
  <c r="J106" i="1"/>
  <c r="N106" i="1" a="1"/>
  <c r="N106" i="1" s="1"/>
  <c r="J130" i="1"/>
  <c r="N130" i="1" a="1"/>
  <c r="N130" i="1" s="1"/>
  <c r="J154" i="1"/>
  <c r="N154" i="1" a="1"/>
  <c r="N154" i="1" s="1"/>
  <c r="J178" i="1"/>
  <c r="N178" i="1" a="1"/>
  <c r="N178" i="1" s="1"/>
  <c r="J202" i="1"/>
  <c r="M202" i="1" a="1"/>
  <c r="M202" i="1" s="1"/>
  <c r="N202" i="1" a="1"/>
  <c r="N202" i="1" s="1"/>
  <c r="J226" i="1"/>
  <c r="N226" i="1" a="1"/>
  <c r="N226" i="1" s="1"/>
  <c r="J250" i="1"/>
  <c r="N250" i="1" a="1"/>
  <c r="N250" i="1" s="1"/>
  <c r="M250" i="1" a="1"/>
  <c r="M250" i="1" s="1"/>
  <c r="J274" i="1"/>
  <c r="M274" i="1" a="1"/>
  <c r="M274" i="1" s="1"/>
  <c r="N274" i="1" a="1"/>
  <c r="N274" i="1" s="1"/>
  <c r="J298" i="1"/>
  <c r="M298" i="1" a="1"/>
  <c r="M298" i="1" s="1"/>
  <c r="J322" i="1"/>
  <c r="N322" i="1" a="1"/>
  <c r="N322" i="1" s="1"/>
  <c r="M322" i="1" a="1"/>
  <c r="M322" i="1" s="1"/>
  <c r="J346" i="1"/>
  <c r="N346" i="1" a="1"/>
  <c r="N346" i="1" s="1"/>
  <c r="M346" i="1" a="1"/>
  <c r="M346" i="1" s="1"/>
  <c r="J370" i="1"/>
  <c r="N370" i="1" a="1"/>
  <c r="N370" i="1" s="1"/>
  <c r="M370" i="1" a="1"/>
  <c r="M370" i="1" s="1"/>
  <c r="J394" i="1"/>
  <c r="N394" i="1" a="1"/>
  <c r="N394" i="1" s="1"/>
  <c r="M394" i="1" a="1"/>
  <c r="M394" i="1" s="1"/>
  <c r="J418" i="1"/>
  <c r="M418" i="1" a="1"/>
  <c r="M418" i="1" s="1"/>
  <c r="N418" i="1" a="1"/>
  <c r="N418" i="1" s="1"/>
  <c r="J442" i="1"/>
  <c r="M442" i="1" a="1"/>
  <c r="M442" i="1" s="1"/>
  <c r="N442" i="1" a="1"/>
  <c r="N442" i="1" s="1"/>
  <c r="J466" i="1"/>
  <c r="M466" i="1" a="1"/>
  <c r="M466" i="1" s="1"/>
  <c r="N466" i="1" a="1"/>
  <c r="N466" i="1" s="1"/>
  <c r="J490" i="1"/>
  <c r="N490" i="1" a="1"/>
  <c r="N490" i="1" s="1"/>
  <c r="M490" i="1" a="1"/>
  <c r="M490" i="1" s="1"/>
  <c r="J514" i="1"/>
  <c r="N514" i="1" a="1"/>
  <c r="N514" i="1" s="1"/>
  <c r="M514" i="1" a="1"/>
  <c r="M514" i="1" s="1"/>
  <c r="J538" i="1"/>
  <c r="N538" i="1" a="1"/>
  <c r="N538" i="1" s="1"/>
  <c r="M538" i="1" a="1"/>
  <c r="M538" i="1" s="1"/>
  <c r="J562" i="1"/>
  <c r="M562" i="1" a="1"/>
  <c r="M562" i="1" s="1"/>
  <c r="N562" i="1" a="1"/>
  <c r="N562" i="1" s="1"/>
  <c r="J586" i="1"/>
  <c r="M586" i="1" a="1"/>
  <c r="M586" i="1" s="1"/>
  <c r="N586" i="1" a="1"/>
  <c r="N586" i="1" s="1"/>
  <c r="J610" i="1"/>
  <c r="M610" i="1" a="1"/>
  <c r="M610" i="1" s="1"/>
  <c r="N610" i="1" a="1"/>
  <c r="N610" i="1" s="1"/>
  <c r="J634" i="1"/>
  <c r="M634" i="1" a="1"/>
  <c r="M634" i="1" s="1"/>
  <c r="N634" i="1" a="1"/>
  <c r="N634" i="1" s="1"/>
  <c r="J658" i="1"/>
  <c r="M658" i="1" a="1"/>
  <c r="M658" i="1" s="1"/>
  <c r="N658" i="1" a="1"/>
  <c r="N658" i="1" s="1"/>
  <c r="J682" i="1"/>
  <c r="M682" i="1" a="1"/>
  <c r="M682" i="1" s="1"/>
  <c r="N682" i="1" a="1"/>
  <c r="N682" i="1" s="1"/>
  <c r="J730" i="1"/>
  <c r="M730" i="1" a="1"/>
  <c r="M730" i="1" s="1"/>
  <c r="N730" i="1" a="1"/>
  <c r="N730" i="1" s="1"/>
  <c r="J754" i="1"/>
  <c r="N754" i="1" a="1"/>
  <c r="N754" i="1" s="1"/>
  <c r="M754" i="1" a="1"/>
  <c r="M754" i="1" s="1"/>
  <c r="J778" i="1"/>
  <c r="N778" i="1" a="1"/>
  <c r="N778" i="1" s="1"/>
  <c r="M778" i="1" a="1"/>
  <c r="M778" i="1" s="1"/>
  <c r="J802" i="1"/>
  <c r="M802" i="1" a="1"/>
  <c r="M802" i="1" s="1"/>
  <c r="N802" i="1" a="1"/>
  <c r="N802" i="1" s="1"/>
  <c r="J826" i="1"/>
  <c r="M826" i="1" a="1"/>
  <c r="M826" i="1" s="1"/>
  <c r="N826" i="1" a="1"/>
  <c r="N826" i="1" s="1"/>
  <c r="J850" i="1"/>
  <c r="N850" i="1" a="1"/>
  <c r="N850" i="1" s="1"/>
  <c r="M850" i="1" a="1"/>
  <c r="M850" i="1" s="1"/>
  <c r="J874" i="1"/>
  <c r="N874" i="1" a="1"/>
  <c r="N874" i="1" s="1"/>
  <c r="M874" i="1" a="1"/>
  <c r="M874" i="1" s="1"/>
  <c r="J898" i="1"/>
  <c r="N898" i="1" a="1"/>
  <c r="N898" i="1" s="1"/>
  <c r="M898" i="1" a="1"/>
  <c r="M898" i="1" s="1"/>
  <c r="J922" i="1"/>
  <c r="N922" i="1" a="1"/>
  <c r="N922" i="1" s="1"/>
  <c r="M922" i="1" a="1"/>
  <c r="M922" i="1" s="1"/>
  <c r="J946" i="1"/>
  <c r="N946" i="1" a="1"/>
  <c r="N946" i="1" s="1"/>
  <c r="M946" i="1" a="1"/>
  <c r="M946" i="1" s="1"/>
  <c r="J970" i="1"/>
  <c r="N970" i="1" a="1"/>
  <c r="N970" i="1" s="1"/>
  <c r="M970" i="1" a="1"/>
  <c r="M970" i="1" s="1"/>
  <c r="J994" i="1"/>
  <c r="N994" i="1" a="1"/>
  <c r="N994" i="1" s="1"/>
  <c r="M994" i="1" a="1"/>
  <c r="M994" i="1" s="1"/>
  <c r="J1018" i="1"/>
  <c r="N1018" i="1" a="1"/>
  <c r="N1018" i="1" s="1"/>
  <c r="M1018" i="1" a="1"/>
  <c r="M1018" i="1" s="1"/>
  <c r="M19" i="1" a="1"/>
  <c r="M19" i="1" s="1"/>
  <c r="M39" i="1" a="1"/>
  <c r="M39" i="1" s="1"/>
  <c r="M61" i="1" a="1"/>
  <c r="M61" i="1" s="1"/>
  <c r="M80" i="1" a="1"/>
  <c r="M80" i="1" s="1"/>
  <c r="M100" i="1" a="1"/>
  <c r="M100" i="1" s="1"/>
  <c r="M118" i="1" a="1"/>
  <c r="M118" i="1" s="1"/>
  <c r="M158" i="1" a="1"/>
  <c r="M158" i="1" s="1"/>
  <c r="M199" i="1" a="1"/>
  <c r="M199" i="1" s="1"/>
  <c r="M240" i="1" a="1"/>
  <c r="M240" i="1" s="1"/>
  <c r="M286" i="1" a="1"/>
  <c r="M286" i="1" s="1"/>
  <c r="M333" i="1" a="1"/>
  <c r="M333" i="1" s="1"/>
  <c r="M463" i="1" a="1"/>
  <c r="M463" i="1" s="1"/>
  <c r="M649" i="1" a="1"/>
  <c r="M649" i="1" s="1"/>
  <c r="M837" i="1" a="1"/>
  <c r="M837" i="1" s="1"/>
  <c r="N22" i="1" a="1"/>
  <c r="N22" i="1" s="1"/>
  <c r="N401" i="1" a="1"/>
  <c r="N401" i="1" s="1"/>
  <c r="J26" i="1"/>
  <c r="N26" i="1" a="1"/>
  <c r="N26" i="1" s="1"/>
  <c r="J11" i="1"/>
  <c r="N11" i="1" a="1"/>
  <c r="N11" i="1" s="1"/>
  <c r="J35" i="1"/>
  <c r="N35" i="1" a="1"/>
  <c r="N35" i="1" s="1"/>
  <c r="J59" i="1"/>
  <c r="N59" i="1" a="1"/>
  <c r="N59" i="1" s="1"/>
  <c r="J83" i="1"/>
  <c r="N83" i="1" a="1"/>
  <c r="N83" i="1" s="1"/>
  <c r="J107" i="1"/>
  <c r="N107" i="1" a="1"/>
  <c r="N107" i="1" s="1"/>
  <c r="J131" i="1"/>
  <c r="N131" i="1" a="1"/>
  <c r="N131" i="1" s="1"/>
  <c r="J179" i="1"/>
  <c r="N179" i="1" a="1"/>
  <c r="N179" i="1" s="1"/>
  <c r="J203" i="1"/>
  <c r="N203" i="1" a="1"/>
  <c r="N203" i="1" s="1"/>
  <c r="J227" i="1"/>
  <c r="N227" i="1" a="1"/>
  <c r="N227" i="1" s="1"/>
  <c r="J251" i="1"/>
  <c r="N251" i="1" a="1"/>
  <c r="N251" i="1" s="1"/>
  <c r="M251" i="1" a="1"/>
  <c r="M251" i="1" s="1"/>
  <c r="J299" i="1"/>
  <c r="M299" i="1" a="1"/>
  <c r="M299" i="1" s="1"/>
  <c r="N299" i="1" a="1"/>
  <c r="N299" i="1" s="1"/>
  <c r="J323" i="1"/>
  <c r="N323" i="1" a="1"/>
  <c r="N323" i="1" s="1"/>
  <c r="M323" i="1" a="1"/>
  <c r="M323" i="1" s="1"/>
  <c r="J347" i="1"/>
  <c r="N347" i="1" a="1"/>
  <c r="N347" i="1" s="1"/>
  <c r="J371" i="1"/>
  <c r="N371" i="1" a="1"/>
  <c r="N371" i="1" s="1"/>
  <c r="M371" i="1" a="1"/>
  <c r="M371" i="1" s="1"/>
  <c r="J395" i="1"/>
  <c r="N395" i="1" a="1"/>
  <c r="N395" i="1" s="1"/>
  <c r="M395" i="1" a="1"/>
  <c r="M395" i="1" s="1"/>
  <c r="J419" i="1"/>
  <c r="M419" i="1" a="1"/>
  <c r="M419" i="1" s="1"/>
  <c r="N419" i="1" a="1"/>
  <c r="N419" i="1" s="1"/>
  <c r="J443" i="1"/>
  <c r="M443" i="1" a="1"/>
  <c r="M443" i="1" s="1"/>
  <c r="N443" i="1" a="1"/>
  <c r="N443" i="1" s="1"/>
  <c r="J467" i="1"/>
  <c r="M467" i="1" a="1"/>
  <c r="M467" i="1" s="1"/>
  <c r="N467" i="1" a="1"/>
  <c r="N467" i="1" s="1"/>
  <c r="J491" i="1"/>
  <c r="N491" i="1" a="1"/>
  <c r="N491" i="1" s="1"/>
  <c r="M491" i="1" a="1"/>
  <c r="M491" i="1" s="1"/>
  <c r="J515" i="1"/>
  <c r="N515" i="1" a="1"/>
  <c r="N515" i="1" s="1"/>
  <c r="M515" i="1" a="1"/>
  <c r="M515" i="1" s="1"/>
  <c r="J539" i="1"/>
  <c r="M539" i="1" a="1"/>
  <c r="M539" i="1" s="1"/>
  <c r="N539" i="1" a="1"/>
  <c r="N539" i="1" s="1"/>
  <c r="J563" i="1"/>
  <c r="M563" i="1" a="1"/>
  <c r="M563" i="1" s="1"/>
  <c r="N563" i="1" a="1"/>
  <c r="N563" i="1" s="1"/>
  <c r="J587" i="1"/>
  <c r="M587" i="1" a="1"/>
  <c r="M587" i="1" s="1"/>
  <c r="N587" i="1" a="1"/>
  <c r="N587" i="1" s="1"/>
  <c r="J611" i="1"/>
  <c r="M611" i="1" a="1"/>
  <c r="M611" i="1" s="1"/>
  <c r="N611" i="1" a="1"/>
  <c r="N611" i="1" s="1"/>
  <c r="J635" i="1"/>
  <c r="N635" i="1" a="1"/>
  <c r="N635" i="1" s="1"/>
  <c r="J659" i="1"/>
  <c r="M659" i="1" a="1"/>
  <c r="M659" i="1" s="1"/>
  <c r="N659" i="1" a="1"/>
  <c r="N659" i="1" s="1"/>
  <c r="J683" i="1"/>
  <c r="M683" i="1" a="1"/>
  <c r="M683" i="1" s="1"/>
  <c r="N683" i="1" a="1"/>
  <c r="N683" i="1" s="1"/>
  <c r="J707" i="1"/>
  <c r="M707" i="1" a="1"/>
  <c r="M707" i="1" s="1"/>
  <c r="N707" i="1" a="1"/>
  <c r="N707" i="1" s="1"/>
  <c r="J731" i="1"/>
  <c r="M731" i="1" a="1"/>
  <c r="M731" i="1" s="1"/>
  <c r="N731" i="1" a="1"/>
  <c r="N731" i="1" s="1"/>
  <c r="J755" i="1"/>
  <c r="N755" i="1" a="1"/>
  <c r="N755" i="1" s="1"/>
  <c r="M755" i="1" a="1"/>
  <c r="M755" i="1" s="1"/>
  <c r="J779" i="1"/>
  <c r="N779" i="1" a="1"/>
  <c r="N779" i="1" s="1"/>
  <c r="M779" i="1" a="1"/>
  <c r="M779" i="1" s="1"/>
  <c r="J803" i="1"/>
  <c r="N803" i="1" a="1"/>
  <c r="N803" i="1" s="1"/>
  <c r="M803" i="1" a="1"/>
  <c r="M803" i="1" s="1"/>
  <c r="J827" i="1"/>
  <c r="N827" i="1" a="1"/>
  <c r="N827" i="1" s="1"/>
  <c r="M827" i="1" a="1"/>
  <c r="M827" i="1" s="1"/>
  <c r="J851" i="1"/>
  <c r="M851" i="1" a="1"/>
  <c r="M851" i="1" s="1"/>
  <c r="N851" i="1" a="1"/>
  <c r="N851" i="1" s="1"/>
  <c r="J875" i="1"/>
  <c r="M875" i="1" a="1"/>
  <c r="M875" i="1" s="1"/>
  <c r="N875" i="1" a="1"/>
  <c r="N875" i="1" s="1"/>
  <c r="J899" i="1"/>
  <c r="N899" i="1" a="1"/>
  <c r="N899" i="1" s="1"/>
  <c r="M899" i="1" a="1"/>
  <c r="M899" i="1" s="1"/>
  <c r="J923" i="1"/>
  <c r="N923" i="1" a="1"/>
  <c r="N923" i="1" s="1"/>
  <c r="M923" i="1" a="1"/>
  <c r="M923" i="1" s="1"/>
  <c r="J947" i="1"/>
  <c r="N947" i="1" a="1"/>
  <c r="N947" i="1" s="1"/>
  <c r="M947" i="1" a="1"/>
  <c r="M947" i="1" s="1"/>
  <c r="J971" i="1"/>
  <c r="N971" i="1" a="1"/>
  <c r="N971" i="1" s="1"/>
  <c r="M971" i="1" a="1"/>
  <c r="M971" i="1" s="1"/>
  <c r="J995" i="1"/>
  <c r="N995" i="1" a="1"/>
  <c r="N995" i="1" s="1"/>
  <c r="M995" i="1" a="1"/>
  <c r="M995" i="1" s="1"/>
  <c r="J1019" i="1"/>
  <c r="N1019" i="1" a="1"/>
  <c r="N1019" i="1" s="1"/>
  <c r="M20" i="1" a="1"/>
  <c r="M20" i="1" s="1"/>
  <c r="M40" i="1" a="1"/>
  <c r="M40" i="1" s="1"/>
  <c r="M81" i="1" a="1"/>
  <c r="M81" i="1" s="1"/>
  <c r="M101" i="1" a="1"/>
  <c r="M101" i="1" s="1"/>
  <c r="M139" i="1" a="1"/>
  <c r="M139" i="1" s="1"/>
  <c r="M159" i="1" a="1"/>
  <c r="M159" i="1" s="1"/>
  <c r="M241" i="1" a="1"/>
  <c r="M241" i="1" s="1"/>
  <c r="M287" i="1" a="1"/>
  <c r="M287" i="1" s="1"/>
  <c r="M334" i="1" a="1"/>
  <c r="M334" i="1" s="1"/>
  <c r="M473" i="1" a="1"/>
  <c r="M473" i="1" s="1"/>
  <c r="M846" i="1" a="1"/>
  <c r="M846" i="1" s="1"/>
  <c r="N423" i="1" a="1"/>
  <c r="N423" i="1" s="1"/>
  <c r="N969" i="1" a="1"/>
  <c r="N969" i="1" s="1"/>
  <c r="J12" i="1"/>
  <c r="N12" i="1" a="1"/>
  <c r="N12" i="1" s="1"/>
  <c r="J36" i="1"/>
  <c r="N36" i="1" a="1"/>
  <c r="N36" i="1" s="1"/>
  <c r="J60" i="1"/>
  <c r="N60" i="1" a="1"/>
  <c r="N60" i="1" s="1"/>
  <c r="J84" i="1"/>
  <c r="N84" i="1" a="1"/>
  <c r="N84" i="1" s="1"/>
  <c r="J108" i="1"/>
  <c r="N108" i="1" a="1"/>
  <c r="N108" i="1" s="1"/>
  <c r="J132" i="1"/>
  <c r="N132" i="1" a="1"/>
  <c r="N132" i="1" s="1"/>
  <c r="J156" i="1"/>
  <c r="N156" i="1" a="1"/>
  <c r="N156" i="1" s="1"/>
  <c r="J180" i="1"/>
  <c r="N180" i="1" a="1"/>
  <c r="N180" i="1" s="1"/>
  <c r="J204" i="1"/>
  <c r="N204" i="1" a="1"/>
  <c r="N204" i="1" s="1"/>
  <c r="M204" i="1" a="1"/>
  <c r="M204" i="1" s="1"/>
  <c r="J228" i="1"/>
  <c r="N228" i="1" a="1"/>
  <c r="N228" i="1" s="1"/>
  <c r="M228" i="1" a="1"/>
  <c r="M228" i="1" s="1"/>
  <c r="J252" i="1"/>
  <c r="M252" i="1" a="1"/>
  <c r="M252" i="1" s="1"/>
  <c r="N252" i="1" a="1"/>
  <c r="N252" i="1" s="1"/>
  <c r="J276" i="1"/>
  <c r="M276" i="1" a="1"/>
  <c r="M276" i="1" s="1"/>
  <c r="N276" i="1" a="1"/>
  <c r="N276" i="1" s="1"/>
  <c r="J300" i="1"/>
  <c r="M300" i="1" a="1"/>
  <c r="M300" i="1" s="1"/>
  <c r="N300" i="1" a="1"/>
  <c r="N300" i="1" s="1"/>
  <c r="J324" i="1"/>
  <c r="N324" i="1" a="1"/>
  <c r="N324" i="1" s="1"/>
  <c r="J348" i="1"/>
  <c r="N348" i="1" a="1"/>
  <c r="N348" i="1" s="1"/>
  <c r="M348" i="1" a="1"/>
  <c r="M348" i="1" s="1"/>
  <c r="J372" i="1"/>
  <c r="N372" i="1" a="1"/>
  <c r="N372" i="1" s="1"/>
  <c r="M372" i="1" a="1"/>
  <c r="M372" i="1" s="1"/>
  <c r="J396" i="1"/>
  <c r="M396" i="1" a="1"/>
  <c r="M396" i="1" s="1"/>
  <c r="N396" i="1" a="1"/>
  <c r="N396" i="1" s="1"/>
  <c r="J420" i="1"/>
  <c r="M420" i="1" a="1"/>
  <c r="M420" i="1" s="1"/>
  <c r="N420" i="1" a="1"/>
  <c r="N420" i="1" s="1"/>
  <c r="J444" i="1"/>
  <c r="M444" i="1" a="1"/>
  <c r="M444" i="1" s="1"/>
  <c r="N444" i="1" a="1"/>
  <c r="N444" i="1" s="1"/>
  <c r="J468" i="1"/>
  <c r="M468" i="1" a="1"/>
  <c r="M468" i="1" s="1"/>
  <c r="N468" i="1" a="1"/>
  <c r="N468" i="1" s="1"/>
  <c r="J492" i="1"/>
  <c r="N492" i="1" a="1"/>
  <c r="N492" i="1" s="1"/>
  <c r="M492" i="1" a="1"/>
  <c r="M492" i="1" s="1"/>
  <c r="J516" i="1"/>
  <c r="N516" i="1" a="1"/>
  <c r="N516" i="1" s="1"/>
  <c r="M516" i="1" a="1"/>
  <c r="M516" i="1" s="1"/>
  <c r="J540" i="1"/>
  <c r="M540" i="1" a="1"/>
  <c r="M540" i="1" s="1"/>
  <c r="N540" i="1" a="1"/>
  <c r="N540" i="1" s="1"/>
  <c r="J564" i="1"/>
  <c r="M564" i="1" a="1"/>
  <c r="M564" i="1" s="1"/>
  <c r="N564" i="1" a="1"/>
  <c r="N564" i="1" s="1"/>
  <c r="J588" i="1"/>
  <c r="M588" i="1" a="1"/>
  <c r="M588" i="1" s="1"/>
  <c r="N588" i="1" a="1"/>
  <c r="N588" i="1" s="1"/>
  <c r="J612" i="1"/>
  <c r="N612" i="1" a="1"/>
  <c r="N612" i="1" s="1"/>
  <c r="J636" i="1"/>
  <c r="M636" i="1" a="1"/>
  <c r="M636" i="1" s="1"/>
  <c r="N636" i="1" a="1"/>
  <c r="N636" i="1" s="1"/>
  <c r="J660" i="1"/>
  <c r="M660" i="1" a="1"/>
  <c r="M660" i="1" s="1"/>
  <c r="N660" i="1" a="1"/>
  <c r="N660" i="1" s="1"/>
  <c r="J684" i="1"/>
  <c r="M684" i="1" a="1"/>
  <c r="M684" i="1" s="1"/>
  <c r="N684" i="1" a="1"/>
  <c r="N684" i="1" s="1"/>
  <c r="J708" i="1"/>
  <c r="M708" i="1" a="1"/>
  <c r="M708" i="1" s="1"/>
  <c r="N708" i="1" a="1"/>
  <c r="N708" i="1" s="1"/>
  <c r="J732" i="1"/>
  <c r="M732" i="1" a="1"/>
  <c r="M732" i="1" s="1"/>
  <c r="N732" i="1" a="1"/>
  <c r="N732" i="1" s="1"/>
  <c r="J756" i="1"/>
  <c r="N756" i="1" a="1"/>
  <c r="N756" i="1" s="1"/>
  <c r="M756" i="1" a="1"/>
  <c r="M756" i="1" s="1"/>
  <c r="J780" i="1"/>
  <c r="M780" i="1" a="1"/>
  <c r="M780" i="1" s="1"/>
  <c r="N780" i="1" a="1"/>
  <c r="N780" i="1" s="1"/>
  <c r="J804" i="1"/>
  <c r="M804" i="1" a="1"/>
  <c r="M804" i="1" s="1"/>
  <c r="N804" i="1" a="1"/>
  <c r="N804" i="1" s="1"/>
  <c r="J828" i="1"/>
  <c r="M828" i="1" a="1"/>
  <c r="M828" i="1" s="1"/>
  <c r="N828" i="1" a="1"/>
  <c r="N828" i="1" s="1"/>
  <c r="J852" i="1"/>
  <c r="M852" i="1" a="1"/>
  <c r="M852" i="1" s="1"/>
  <c r="N852" i="1" a="1"/>
  <c r="N852" i="1" s="1"/>
  <c r="J876" i="1"/>
  <c r="M876" i="1" a="1"/>
  <c r="M876" i="1" s="1"/>
  <c r="N876" i="1" a="1"/>
  <c r="N876" i="1" s="1"/>
  <c r="J900" i="1"/>
  <c r="N900" i="1" a="1"/>
  <c r="N900" i="1" s="1"/>
  <c r="M900" i="1" a="1"/>
  <c r="M900" i="1" s="1"/>
  <c r="J924" i="1"/>
  <c r="M924" i="1" a="1"/>
  <c r="M924" i="1" s="1"/>
  <c r="J948" i="1"/>
  <c r="N948" i="1" a="1"/>
  <c r="N948" i="1" s="1"/>
  <c r="M948" i="1" a="1"/>
  <c r="M948" i="1" s="1"/>
  <c r="J972" i="1"/>
  <c r="N972" i="1" a="1"/>
  <c r="N972" i="1" s="1"/>
  <c r="M972" i="1" a="1"/>
  <c r="M972" i="1" s="1"/>
  <c r="J996" i="1"/>
  <c r="N996" i="1" a="1"/>
  <c r="N996" i="1" s="1"/>
  <c r="M996" i="1" a="1"/>
  <c r="M996" i="1" s="1"/>
  <c r="J1020" i="1"/>
  <c r="N1020" i="1" a="1"/>
  <c r="N1020" i="1" s="1"/>
  <c r="M1020" i="1" a="1"/>
  <c r="M1020" i="1" s="1"/>
  <c r="M21" i="1" a="1"/>
  <c r="M21" i="1" s="1"/>
  <c r="M41" i="1" a="1"/>
  <c r="M41" i="1" s="1"/>
  <c r="M62" i="1" a="1"/>
  <c r="M62" i="1" s="1"/>
  <c r="M82" i="1" a="1"/>
  <c r="M82" i="1" s="1"/>
  <c r="M140" i="1" a="1"/>
  <c r="M140" i="1" s="1"/>
  <c r="M160" i="1" a="1"/>
  <c r="M160" i="1" s="1"/>
  <c r="M200" i="1" a="1"/>
  <c r="M200" i="1" s="1"/>
  <c r="M242" i="1" a="1"/>
  <c r="M242" i="1" s="1"/>
  <c r="M288" i="1" a="1"/>
  <c r="M288" i="1" s="1"/>
  <c r="M335" i="1" a="1"/>
  <c r="M335" i="1" s="1"/>
  <c r="M482" i="1" a="1"/>
  <c r="M482" i="1" s="1"/>
  <c r="M668" i="1" a="1"/>
  <c r="M668" i="1" s="1"/>
  <c r="M855" i="1" a="1"/>
  <c r="M855" i="1" s="1"/>
  <c r="N43" i="1" a="1"/>
  <c r="N43" i="1" s="1"/>
  <c r="N441" i="1" a="1"/>
  <c r="N441" i="1" s="1"/>
  <c r="N991" i="1" a="1"/>
  <c r="N991" i="1" s="1"/>
  <c r="Z26" i="1" a="1"/>
  <c r="Z26" i="1" s="1"/>
  <c r="I573" i="1" a="1"/>
  <c r="I573" i="1" s="1"/>
  <c r="K705" i="1" a="1"/>
  <c r="K705" i="1" s="1"/>
  <c r="I705" i="1" a="1"/>
  <c r="I705" i="1" s="1"/>
  <c r="K706" i="1" a="1"/>
  <c r="K706" i="1" s="1"/>
  <c r="I706" i="1" a="1"/>
  <c r="I706" i="1" s="1"/>
  <c r="K275" i="1" a="1"/>
  <c r="K275" i="1" s="1"/>
  <c r="I275" i="1" a="1"/>
  <c r="I275" i="1" s="1"/>
  <c r="I120" i="1" a="1"/>
  <c r="I120" i="1" s="1"/>
  <c r="K14" i="1" a="1"/>
  <c r="K14" i="1" s="1"/>
  <c r="I14" i="1" a="1"/>
  <c r="I14" i="1" s="1"/>
  <c r="K278" i="1" a="1"/>
  <c r="K278" i="1" s="1"/>
  <c r="I278" i="1" a="1"/>
  <c r="I278" i="1" s="1"/>
  <c r="Z205" i="1" a="1"/>
  <c r="Z205" i="1" s="1"/>
  <c r="K593" i="1" a="1"/>
  <c r="K593" i="1" s="1"/>
  <c r="I593" i="1" a="1"/>
  <c r="I593" i="1" s="1"/>
  <c r="K119" i="1" a="1"/>
  <c r="K119" i="1" s="1"/>
  <c r="I119" i="1" a="1"/>
  <c r="I119" i="1" s="1"/>
  <c r="K407" i="1" a="1"/>
  <c r="K407" i="1" s="1"/>
  <c r="I407" i="1" a="1"/>
  <c r="I407" i="1" s="1"/>
  <c r="K2" i="1" a="1"/>
  <c r="K2" i="1" s="1"/>
  <c r="I2" i="1" a="1"/>
  <c r="I2" i="1" s="1"/>
  <c r="I1027" i="1" a="1"/>
  <c r="I1027" i="1" s="1"/>
  <c r="I314" i="1" a="1"/>
  <c r="I314" i="1" s="1"/>
  <c r="K3" i="1" a="1"/>
  <c r="K3" i="1" s="1"/>
  <c r="I3" i="1" a="1"/>
  <c r="I3" i="1" s="1"/>
  <c r="K507" i="1" a="1"/>
  <c r="K507" i="1" s="1"/>
  <c r="I507" i="1" a="1"/>
  <c r="I507" i="1" s="1"/>
  <c r="I313" i="1" a="1"/>
  <c r="I313" i="1" s="1"/>
  <c r="K508" i="1" a="1"/>
  <c r="K508" i="1" s="1"/>
  <c r="I508" i="1" a="1"/>
  <c r="I508" i="1" s="1"/>
  <c r="I453" i="1" a="1"/>
  <c r="I453" i="1" s="1"/>
  <c r="W820" i="1"/>
  <c r="V820" i="1" a="1"/>
  <c r="V820" i="1" s="1"/>
  <c r="AA820" i="1" a="1"/>
  <c r="AA820" i="1" s="1"/>
  <c r="Z820" i="1" a="1"/>
  <c r="Z820" i="1" s="1"/>
  <c r="X820" i="1" a="1"/>
  <c r="X820" i="1" s="1"/>
  <c r="Y820" i="1" s="1" a="1"/>
  <c r="Y820" i="1" s="1"/>
  <c r="AA165" i="1" a="1"/>
  <c r="AA165" i="1" s="1"/>
  <c r="V165" i="1" a="1"/>
  <c r="V165" i="1" s="1"/>
  <c r="Z165" i="1" a="1"/>
  <c r="Z165" i="1" s="1"/>
  <c r="X165" i="1" a="1"/>
  <c r="X165" i="1" s="1"/>
  <c r="Y165" i="1" s="1" a="1"/>
  <c r="Y165" i="1" s="1"/>
  <c r="V833" i="1" a="1"/>
  <c r="V833" i="1" s="1"/>
  <c r="AA833" i="1" a="1"/>
  <c r="AA833" i="1" s="1"/>
  <c r="Z833" i="1" a="1"/>
  <c r="Z833" i="1" s="1"/>
  <c r="V979" i="1" a="1"/>
  <c r="V979" i="1" s="1"/>
  <c r="AA979" i="1" a="1"/>
  <c r="AA979" i="1" s="1"/>
  <c r="Z979" i="1" a="1"/>
  <c r="Z979" i="1" s="1"/>
  <c r="K98" i="1" a="1"/>
  <c r="K98" i="1" s="1"/>
  <c r="K458" i="1" a="1"/>
  <c r="K458" i="1" s="1"/>
  <c r="K914" i="1" a="1"/>
  <c r="K914" i="1" s="1"/>
  <c r="AA7" i="1" a="1"/>
  <c r="AA7" i="1" s="1"/>
  <c r="V7" i="1" a="1"/>
  <c r="V7" i="1" s="1"/>
  <c r="X7" i="1" a="1"/>
  <c r="X7" i="1" s="1"/>
  <c r="Y7" i="1" s="1" a="1"/>
  <c r="Y7" i="1" s="1"/>
  <c r="Z7" i="1" a="1"/>
  <c r="Z7" i="1" s="1"/>
  <c r="V106" i="1" a="1"/>
  <c r="V106" i="1" s="1"/>
  <c r="AA106" i="1" a="1"/>
  <c r="AA106" i="1" s="1"/>
  <c r="Z106" i="1" a="1"/>
  <c r="Z106" i="1" s="1"/>
  <c r="AA233" i="1" a="1"/>
  <c r="AA233" i="1" s="1"/>
  <c r="V233" i="1" a="1"/>
  <c r="V233" i="1" s="1"/>
  <c r="Z233" i="1" a="1"/>
  <c r="Z233" i="1" s="1"/>
  <c r="AA314" i="1" a="1"/>
  <c r="AA314" i="1" s="1"/>
  <c r="V314" i="1" a="1"/>
  <c r="V314" i="1" s="1"/>
  <c r="X314" i="1" a="1"/>
  <c r="X314" i="1" s="1"/>
  <c r="Y314" i="1" s="1" a="1"/>
  <c r="Y314" i="1" s="1"/>
  <c r="Z314" i="1" a="1"/>
  <c r="Z314" i="1" s="1"/>
  <c r="V445" i="1" a="1"/>
  <c r="V445" i="1" s="1"/>
  <c r="AA445" i="1" a="1"/>
  <c r="AA445" i="1" s="1"/>
  <c r="K20" i="1" a="1"/>
  <c r="K20" i="1" s="1"/>
  <c r="K92" i="1" a="1"/>
  <c r="K92" i="1" s="1"/>
  <c r="K188" i="1" a="1"/>
  <c r="K188" i="1" s="1"/>
  <c r="K260" i="1" a="1"/>
  <c r="K260" i="1" s="1"/>
  <c r="K356" i="1" a="1"/>
  <c r="K356" i="1" s="1"/>
  <c r="K428" i="1" a="1"/>
  <c r="K428" i="1" s="1"/>
  <c r="K500" i="1" a="1"/>
  <c r="K500" i="1" s="1"/>
  <c r="K596" i="1" a="1"/>
  <c r="K596" i="1" s="1"/>
  <c r="K668" i="1" a="1"/>
  <c r="K668" i="1" s="1"/>
  <c r="K716" i="1" a="1"/>
  <c r="K716" i="1" s="1"/>
  <c r="K740" i="1" a="1"/>
  <c r="K740" i="1" s="1"/>
  <c r="K1004" i="1" a="1"/>
  <c r="K1004" i="1" s="1"/>
  <c r="AA70" i="1" a="1"/>
  <c r="AA70" i="1" s="1"/>
  <c r="V70" i="1" a="1"/>
  <c r="V70" i="1" s="1"/>
  <c r="Z70" i="1" a="1"/>
  <c r="Z70" i="1" s="1"/>
  <c r="X70" i="1" a="1"/>
  <c r="X70" i="1" s="1"/>
  <c r="Y70" i="1" s="1" a="1"/>
  <c r="Y70" i="1" s="1"/>
  <c r="AA12" i="1" a="1"/>
  <c r="AA12" i="1" s="1"/>
  <c r="V12" i="1" a="1"/>
  <c r="V12" i="1" s="1"/>
  <c r="Z12" i="1" a="1"/>
  <c r="Z12" i="1" s="1"/>
  <c r="AA43" i="1" a="1"/>
  <c r="AA43" i="1" s="1"/>
  <c r="V43" i="1" a="1"/>
  <c r="V43" i="1" s="1"/>
  <c r="Z43" i="1" a="1"/>
  <c r="Z43" i="1" s="1"/>
  <c r="X43" i="1" a="1"/>
  <c r="X43" i="1" s="1"/>
  <c r="Y43" i="1" s="1" a="1"/>
  <c r="Y43" i="1" s="1"/>
  <c r="AA76" i="1" a="1"/>
  <c r="AA76" i="1" s="1"/>
  <c r="V76" i="1" a="1"/>
  <c r="V76" i="1" s="1"/>
  <c r="T111" i="1" a="1"/>
  <c r="T111" i="1" s="1"/>
  <c r="AA111" i="1" a="1"/>
  <c r="AA111" i="1" s="1"/>
  <c r="V111" i="1" a="1"/>
  <c r="V111" i="1" s="1"/>
  <c r="Z111" i="1" a="1"/>
  <c r="Z111" i="1" s="1"/>
  <c r="W140" i="1"/>
  <c r="AA140" i="1" a="1"/>
  <c r="AA140" i="1" s="1"/>
  <c r="V140" i="1" a="1"/>
  <c r="V140" i="1" s="1"/>
  <c r="Z140" i="1" a="1"/>
  <c r="Z140" i="1" s="1"/>
  <c r="X140" i="1" a="1"/>
  <c r="X140" i="1" s="1"/>
  <c r="Y140" i="1" s="1" a="1"/>
  <c r="Y140" i="1" s="1"/>
  <c r="AA164" i="1" a="1"/>
  <c r="AA164" i="1" s="1"/>
  <c r="V164" i="1" a="1"/>
  <c r="V164" i="1" s="1"/>
  <c r="Z164" i="1" a="1"/>
  <c r="Z164" i="1" s="1"/>
  <c r="X164" i="1" a="1"/>
  <c r="X164" i="1" s="1"/>
  <c r="Y164" i="1" s="1" a="1"/>
  <c r="Y164" i="1" s="1"/>
  <c r="W188" i="1"/>
  <c r="AA188" i="1" a="1"/>
  <c r="AA188" i="1" s="1"/>
  <c r="V188" i="1" a="1"/>
  <c r="V188" i="1" s="1"/>
  <c r="X188" i="1" a="1"/>
  <c r="X188" i="1" s="1"/>
  <c r="Y188" i="1" s="1" a="1"/>
  <c r="Y188" i="1" s="1"/>
  <c r="Z188" i="1" a="1"/>
  <c r="Z188" i="1" s="1"/>
  <c r="W214" i="1"/>
  <c r="AA214" i="1" a="1"/>
  <c r="AA214" i="1" s="1"/>
  <c r="V214" i="1" a="1"/>
  <c r="V214" i="1" s="1"/>
  <c r="X214" i="1" a="1"/>
  <c r="X214" i="1" s="1"/>
  <c r="Y214" i="1" s="1" a="1"/>
  <c r="Y214" i="1" s="1"/>
  <c r="Z214" i="1" a="1"/>
  <c r="Z214" i="1" s="1"/>
  <c r="W239" i="1"/>
  <c r="V239" i="1" a="1"/>
  <c r="V239" i="1" s="1"/>
  <c r="AA239" i="1" a="1"/>
  <c r="AA239" i="1" s="1"/>
  <c r="X239" i="1" a="1"/>
  <c r="X239" i="1" s="1"/>
  <c r="Y239" i="1" s="1" a="1"/>
  <c r="Y239" i="1" s="1"/>
  <c r="Z239" i="1" a="1"/>
  <c r="Z239" i="1" s="1"/>
  <c r="AA271" i="1" a="1"/>
  <c r="AA271" i="1" s="1"/>
  <c r="V271" i="1" a="1"/>
  <c r="V271" i="1" s="1"/>
  <c r="X271" i="1" a="1"/>
  <c r="X271" i="1" s="1"/>
  <c r="Y271" i="1" s="1" a="1"/>
  <c r="Y271" i="1" s="1"/>
  <c r="Z271" i="1" a="1"/>
  <c r="Z271" i="1" s="1"/>
  <c r="AA295" i="1" a="1"/>
  <c r="AA295" i="1" s="1"/>
  <c r="V295" i="1" a="1"/>
  <c r="V295" i="1" s="1"/>
  <c r="X295" i="1" a="1"/>
  <c r="X295" i="1" s="1"/>
  <c r="Y295" i="1" s="1" a="1"/>
  <c r="Y295" i="1" s="1"/>
  <c r="Z295" i="1" a="1"/>
  <c r="Z295" i="1" s="1"/>
  <c r="AA319" i="1" a="1"/>
  <c r="AA319" i="1" s="1"/>
  <c r="V319" i="1" a="1"/>
  <c r="V319" i="1" s="1"/>
  <c r="X319" i="1" a="1"/>
  <c r="X319" i="1" s="1"/>
  <c r="Y319" i="1" s="1" a="1"/>
  <c r="Y319" i="1" s="1"/>
  <c r="Z319" i="1" a="1"/>
  <c r="Z319" i="1" s="1"/>
  <c r="AA343" i="1" a="1"/>
  <c r="AA343" i="1" s="1"/>
  <c r="V343" i="1" a="1"/>
  <c r="V343" i="1" s="1"/>
  <c r="X343" i="1" a="1"/>
  <c r="X343" i="1" s="1"/>
  <c r="Y343" i="1" s="1" a="1"/>
  <c r="Y343" i="1" s="1"/>
  <c r="Z343" i="1" a="1"/>
  <c r="Z343" i="1" s="1"/>
  <c r="AA369" i="1" a="1"/>
  <c r="AA369" i="1" s="1"/>
  <c r="V369" i="1" a="1"/>
  <c r="V369" i="1" s="1"/>
  <c r="X369" i="1" a="1"/>
  <c r="X369" i="1" s="1"/>
  <c r="Y369" i="1" s="1" a="1"/>
  <c r="Y369" i="1" s="1"/>
  <c r="Z369" i="1" a="1"/>
  <c r="Z369" i="1" s="1"/>
  <c r="AA402" i="1" a="1"/>
  <c r="AA402" i="1" s="1"/>
  <c r="V402" i="1" a="1"/>
  <c r="V402" i="1" s="1"/>
  <c r="Z402" i="1" a="1"/>
  <c r="Z402" i="1" s="1"/>
  <c r="X402" i="1" a="1"/>
  <c r="X402" i="1" s="1"/>
  <c r="Y402" i="1" s="1" a="1"/>
  <c r="Y402" i="1" s="1"/>
  <c r="AA426" i="1" a="1"/>
  <c r="AA426" i="1" s="1"/>
  <c r="V426" i="1" a="1"/>
  <c r="V426" i="1" s="1"/>
  <c r="Z426" i="1" a="1"/>
  <c r="Z426" i="1" s="1"/>
  <c r="X426" i="1" a="1"/>
  <c r="X426" i="1" s="1"/>
  <c r="Y426" i="1" s="1" a="1"/>
  <c r="Y426" i="1" s="1"/>
  <c r="AA450" i="1" a="1"/>
  <c r="AA450" i="1" s="1"/>
  <c r="V450" i="1" a="1"/>
  <c r="V450" i="1" s="1"/>
  <c r="X450" i="1" a="1"/>
  <c r="X450" i="1" s="1"/>
  <c r="Y450" i="1" s="1" a="1"/>
  <c r="Y450" i="1" s="1"/>
  <c r="Z450" i="1" a="1"/>
  <c r="Z450" i="1" s="1"/>
  <c r="AA474" i="1" a="1"/>
  <c r="AA474" i="1" s="1"/>
  <c r="V474" i="1" a="1"/>
  <c r="V474" i="1" s="1"/>
  <c r="X474" i="1" a="1"/>
  <c r="X474" i="1" s="1"/>
  <c r="Y474" i="1" s="1" a="1"/>
  <c r="Y474" i="1" s="1"/>
  <c r="AA498" i="1" a="1"/>
  <c r="AA498" i="1" s="1"/>
  <c r="V498" i="1" a="1"/>
  <c r="V498" i="1" s="1"/>
  <c r="Z498" i="1" a="1"/>
  <c r="Z498" i="1" s="1"/>
  <c r="X498" i="1" a="1"/>
  <c r="X498" i="1" s="1"/>
  <c r="Y498" i="1" s="1" a="1"/>
  <c r="Y498" i="1" s="1"/>
  <c r="W515" i="1"/>
  <c r="AA515" i="1" a="1"/>
  <c r="AA515" i="1" s="1"/>
  <c r="V515" i="1" a="1"/>
  <c r="V515" i="1" s="1"/>
  <c r="X515" i="1" a="1"/>
  <c r="X515" i="1" s="1"/>
  <c r="Y515" i="1" s="1" a="1"/>
  <c r="Y515" i="1" s="1"/>
  <c r="Z515" i="1" a="1"/>
  <c r="Z515" i="1" s="1"/>
  <c r="W521" i="1"/>
  <c r="AA521" i="1" a="1"/>
  <c r="AA521" i="1" s="1"/>
  <c r="V521" i="1" a="1"/>
  <c r="V521" i="1" s="1"/>
  <c r="Z521" i="1" a="1"/>
  <c r="Z521" i="1" s="1"/>
  <c r="X521" i="1" a="1"/>
  <c r="X521" i="1" s="1"/>
  <c r="Y521" i="1" s="1" a="1"/>
  <c r="Y521" i="1" s="1"/>
  <c r="W527" i="1"/>
  <c r="AA527" i="1" a="1"/>
  <c r="AA527" i="1" s="1"/>
  <c r="V527" i="1" a="1"/>
  <c r="V527" i="1" s="1"/>
  <c r="Z527" i="1" a="1"/>
  <c r="Z527" i="1" s="1"/>
  <c r="X527" i="1" a="1"/>
  <c r="X527" i="1" s="1"/>
  <c r="Y527" i="1" s="1" a="1"/>
  <c r="Y527" i="1" s="1"/>
  <c r="AA533" i="1" a="1"/>
  <c r="AA533" i="1" s="1"/>
  <c r="V533" i="1" a="1"/>
  <c r="V533" i="1" s="1"/>
  <c r="Z533" i="1" a="1"/>
  <c r="Z533" i="1" s="1"/>
  <c r="X533" i="1" a="1"/>
  <c r="X533" i="1" s="1"/>
  <c r="Y533" i="1" s="1" a="1"/>
  <c r="Y533" i="1" s="1"/>
  <c r="W539" i="1"/>
  <c r="AA539" i="1" a="1"/>
  <c r="AA539" i="1" s="1"/>
  <c r="V539" i="1" a="1"/>
  <c r="V539" i="1" s="1"/>
  <c r="X539" i="1" a="1"/>
  <c r="X539" i="1" s="1"/>
  <c r="Y539" i="1" s="1" a="1"/>
  <c r="Y539" i="1" s="1"/>
  <c r="Z539" i="1" a="1"/>
  <c r="Z539" i="1" s="1"/>
  <c r="W545" i="1"/>
  <c r="AA545" i="1" a="1"/>
  <c r="AA545" i="1" s="1"/>
  <c r="V545" i="1" a="1"/>
  <c r="V545" i="1" s="1"/>
  <c r="Z545" i="1" a="1"/>
  <c r="Z545" i="1" s="1"/>
  <c r="X545" i="1" a="1"/>
  <c r="X545" i="1" s="1"/>
  <c r="Y545" i="1" s="1" a="1"/>
  <c r="Y545" i="1" s="1"/>
  <c r="W551" i="1"/>
  <c r="AA551" i="1" a="1"/>
  <c r="AA551" i="1" s="1"/>
  <c r="V551" i="1" a="1"/>
  <c r="V551" i="1" s="1"/>
  <c r="Z551" i="1" a="1"/>
  <c r="Z551" i="1" s="1"/>
  <c r="X551" i="1" a="1"/>
  <c r="X551" i="1" s="1"/>
  <c r="Y551" i="1" s="1" a="1"/>
  <c r="Y551" i="1" s="1"/>
  <c r="AA557" i="1" a="1"/>
  <c r="AA557" i="1" s="1"/>
  <c r="V557" i="1" a="1"/>
  <c r="V557" i="1" s="1"/>
  <c r="Z557" i="1" a="1"/>
  <c r="Z557" i="1" s="1"/>
  <c r="X557" i="1" a="1"/>
  <c r="X557" i="1" s="1"/>
  <c r="Y557" i="1" s="1" a="1"/>
  <c r="Y557" i="1" s="1"/>
  <c r="W563" i="1"/>
  <c r="AA563" i="1" a="1"/>
  <c r="AA563" i="1" s="1"/>
  <c r="V563" i="1" a="1"/>
  <c r="V563" i="1" s="1"/>
  <c r="X563" i="1" a="1"/>
  <c r="X563" i="1" s="1"/>
  <c r="Y563" i="1" s="1" a="1"/>
  <c r="Y563" i="1" s="1"/>
  <c r="Z563" i="1" a="1"/>
  <c r="Z563" i="1" s="1"/>
  <c r="W569" i="1"/>
  <c r="V569" i="1" a="1"/>
  <c r="V569" i="1" s="1"/>
  <c r="AA569" i="1" a="1"/>
  <c r="AA569" i="1" s="1"/>
  <c r="Z569" i="1" a="1"/>
  <c r="Z569" i="1" s="1"/>
  <c r="X569" i="1" a="1"/>
  <c r="X569" i="1" s="1"/>
  <c r="Y569" i="1" s="1" a="1"/>
  <c r="Y569" i="1" s="1"/>
  <c r="W575" i="1"/>
  <c r="AA575" i="1" a="1"/>
  <c r="AA575" i="1" s="1"/>
  <c r="V575" i="1" a="1"/>
  <c r="V575" i="1" s="1"/>
  <c r="Z575" i="1" a="1"/>
  <c r="Z575" i="1" s="1"/>
  <c r="X575" i="1" a="1"/>
  <c r="X575" i="1" s="1"/>
  <c r="Y575" i="1" s="1" a="1"/>
  <c r="Y575" i="1" s="1"/>
  <c r="V581" i="1" a="1"/>
  <c r="V581" i="1" s="1"/>
  <c r="AA581" i="1" a="1"/>
  <c r="AA581" i="1" s="1"/>
  <c r="Z581" i="1" a="1"/>
  <c r="Z581" i="1" s="1"/>
  <c r="X581" i="1" a="1"/>
  <c r="X581" i="1" s="1"/>
  <c r="Y581" i="1" s="1" a="1"/>
  <c r="Y581" i="1" s="1"/>
  <c r="W587" i="1"/>
  <c r="AA587" i="1" a="1"/>
  <c r="AA587" i="1" s="1"/>
  <c r="V587" i="1" a="1"/>
  <c r="V587" i="1" s="1"/>
  <c r="X587" i="1" a="1"/>
  <c r="X587" i="1" s="1"/>
  <c r="Y587" i="1" s="1" a="1"/>
  <c r="Y587" i="1" s="1"/>
  <c r="Z587" i="1" a="1"/>
  <c r="Z587" i="1" s="1"/>
  <c r="W599" i="1"/>
  <c r="AA599" i="1" a="1"/>
  <c r="AA599" i="1" s="1"/>
  <c r="V599" i="1" a="1"/>
  <c r="V599" i="1" s="1"/>
  <c r="Z599" i="1" a="1"/>
  <c r="Z599" i="1" s="1"/>
  <c r="X599" i="1" a="1"/>
  <c r="X599" i="1" s="1"/>
  <c r="Y599" i="1" s="1" a="1"/>
  <c r="Y599" i="1" s="1"/>
  <c r="AA605" i="1" a="1"/>
  <c r="AA605" i="1" s="1"/>
  <c r="V605" i="1" a="1"/>
  <c r="V605" i="1" s="1"/>
  <c r="X605" i="1" a="1"/>
  <c r="X605" i="1" s="1"/>
  <c r="Y605" i="1" s="1" a="1"/>
  <c r="Y605" i="1" s="1"/>
  <c r="Z605" i="1" a="1"/>
  <c r="Z605" i="1" s="1"/>
  <c r="W611" i="1"/>
  <c r="AA611" i="1" a="1"/>
  <c r="AA611" i="1" s="1"/>
  <c r="V611" i="1" a="1"/>
  <c r="V611" i="1" s="1"/>
  <c r="X611" i="1" a="1"/>
  <c r="X611" i="1" s="1"/>
  <c r="Y611" i="1" s="1" a="1"/>
  <c r="Y611" i="1" s="1"/>
  <c r="Z611" i="1" a="1"/>
  <c r="Z611" i="1" s="1"/>
  <c r="W617" i="1"/>
  <c r="V617" i="1" a="1"/>
  <c r="V617" i="1" s="1"/>
  <c r="AA617" i="1" a="1"/>
  <c r="AA617" i="1" s="1"/>
  <c r="Z617" i="1" a="1"/>
  <c r="Z617" i="1" s="1"/>
  <c r="W623" i="1"/>
  <c r="AA623" i="1" a="1"/>
  <c r="AA623" i="1" s="1"/>
  <c r="V623" i="1" a="1"/>
  <c r="V623" i="1" s="1"/>
  <c r="X623" i="1" a="1"/>
  <c r="X623" i="1" s="1"/>
  <c r="Y623" i="1" s="1" a="1"/>
  <c r="Y623" i="1" s="1"/>
  <c r="Z623" i="1" a="1"/>
  <c r="Z623" i="1" s="1"/>
  <c r="AA629" i="1" a="1"/>
  <c r="AA629" i="1" s="1"/>
  <c r="V629" i="1" a="1"/>
  <c r="V629" i="1" s="1"/>
  <c r="X629" i="1" a="1"/>
  <c r="X629" i="1" s="1"/>
  <c r="Y629" i="1" s="1" a="1"/>
  <c r="Y629" i="1" s="1"/>
  <c r="Z629" i="1" a="1"/>
  <c r="Z629" i="1" s="1"/>
  <c r="W635" i="1"/>
  <c r="AA635" i="1" a="1"/>
  <c r="AA635" i="1" s="1"/>
  <c r="V635" i="1" a="1"/>
  <c r="V635" i="1" s="1"/>
  <c r="X635" i="1" a="1"/>
  <c r="X635" i="1" s="1"/>
  <c r="Y635" i="1" s="1" a="1"/>
  <c r="Y635" i="1" s="1"/>
  <c r="Z635" i="1" a="1"/>
  <c r="Z635" i="1" s="1"/>
  <c r="V641" i="1" a="1"/>
  <c r="V641" i="1" s="1"/>
  <c r="AA641" i="1" a="1"/>
  <c r="AA641" i="1" s="1"/>
  <c r="Z641" i="1" a="1"/>
  <c r="Z641" i="1" s="1"/>
  <c r="W647" i="1"/>
  <c r="AA647" i="1" a="1"/>
  <c r="AA647" i="1" s="1"/>
  <c r="V647" i="1" a="1"/>
  <c r="V647" i="1" s="1"/>
  <c r="X647" i="1" a="1"/>
  <c r="X647" i="1" s="1"/>
  <c r="Y647" i="1" s="1" a="1"/>
  <c r="Y647" i="1" s="1"/>
  <c r="Z647" i="1" a="1"/>
  <c r="Z647" i="1" s="1"/>
  <c r="V653" i="1" a="1"/>
  <c r="V653" i="1" s="1"/>
  <c r="AA653" i="1" a="1"/>
  <c r="AA653" i="1" s="1"/>
  <c r="X653" i="1" a="1"/>
  <c r="X653" i="1" s="1"/>
  <c r="Y653" i="1" s="1" a="1"/>
  <c r="Y653" i="1" s="1"/>
  <c r="Z653" i="1" a="1"/>
  <c r="Z653" i="1" s="1"/>
  <c r="AA659" i="1" a="1"/>
  <c r="AA659" i="1" s="1"/>
  <c r="V659" i="1" a="1"/>
  <c r="V659" i="1" s="1"/>
  <c r="X659" i="1" a="1"/>
  <c r="X659" i="1" s="1"/>
  <c r="Y659" i="1" s="1" a="1"/>
  <c r="Y659" i="1" s="1"/>
  <c r="Z659" i="1" a="1"/>
  <c r="Z659" i="1" s="1"/>
  <c r="W665" i="1"/>
  <c r="V665" i="1" a="1"/>
  <c r="V665" i="1" s="1"/>
  <c r="AA665" i="1" a="1"/>
  <c r="AA665" i="1" s="1"/>
  <c r="Z665" i="1" a="1"/>
  <c r="Z665" i="1" s="1"/>
  <c r="AA671" i="1" a="1"/>
  <c r="AA671" i="1" s="1"/>
  <c r="V671" i="1" a="1"/>
  <c r="V671" i="1" s="1"/>
  <c r="Z671" i="1" a="1"/>
  <c r="Z671" i="1" s="1"/>
  <c r="X671" i="1" a="1"/>
  <c r="X671" i="1" s="1"/>
  <c r="Y671" i="1" s="1" a="1"/>
  <c r="Y671" i="1" s="1"/>
  <c r="AA677" i="1" a="1"/>
  <c r="AA677" i="1" s="1"/>
  <c r="V677" i="1" a="1"/>
  <c r="V677" i="1" s="1"/>
  <c r="Z677" i="1" a="1"/>
  <c r="Z677" i="1" s="1"/>
  <c r="X677" i="1" a="1"/>
  <c r="X677" i="1" s="1"/>
  <c r="Y677" i="1" s="1" a="1"/>
  <c r="Y677" i="1" s="1"/>
  <c r="AA683" i="1" a="1"/>
  <c r="AA683" i="1" s="1"/>
  <c r="V683" i="1" a="1"/>
  <c r="V683" i="1" s="1"/>
  <c r="X683" i="1" a="1"/>
  <c r="X683" i="1" s="1"/>
  <c r="Y683" i="1" s="1" a="1"/>
  <c r="Y683" i="1" s="1"/>
  <c r="Z683" i="1" a="1"/>
  <c r="Z683" i="1" s="1"/>
  <c r="W689" i="1"/>
  <c r="V689" i="1" a="1"/>
  <c r="V689" i="1" s="1"/>
  <c r="AA689" i="1" a="1"/>
  <c r="AA689" i="1" s="1"/>
  <c r="Z689" i="1" a="1"/>
  <c r="Z689" i="1" s="1"/>
  <c r="W695" i="1"/>
  <c r="AA695" i="1" a="1"/>
  <c r="AA695" i="1" s="1"/>
  <c r="V695" i="1" a="1"/>
  <c r="V695" i="1" s="1"/>
  <c r="Z695" i="1" a="1"/>
  <c r="Z695" i="1" s="1"/>
  <c r="X695" i="1" a="1"/>
  <c r="X695" i="1" s="1"/>
  <c r="Y695" i="1" s="1" a="1"/>
  <c r="Y695" i="1" s="1"/>
  <c r="V701" i="1" a="1"/>
  <c r="V701" i="1" s="1"/>
  <c r="AA701" i="1" a="1"/>
  <c r="AA701" i="1" s="1"/>
  <c r="Z701" i="1" a="1"/>
  <c r="Z701" i="1" s="1"/>
  <c r="X701" i="1" a="1"/>
  <c r="X701" i="1" s="1"/>
  <c r="Y701" i="1" s="1" a="1"/>
  <c r="Y701" i="1" s="1"/>
  <c r="AA707" i="1" a="1"/>
  <c r="AA707" i="1" s="1"/>
  <c r="V707" i="1" a="1"/>
  <c r="V707" i="1" s="1"/>
  <c r="Z707" i="1" a="1"/>
  <c r="Z707" i="1" s="1"/>
  <c r="X707" i="1" a="1"/>
  <c r="X707" i="1" s="1"/>
  <c r="Y707" i="1" s="1" a="1"/>
  <c r="Y707" i="1" s="1"/>
  <c r="U713" i="1"/>
  <c r="V713" i="1" a="1"/>
  <c r="V713" i="1" s="1"/>
  <c r="AA713" i="1" a="1"/>
  <c r="AA713" i="1" s="1"/>
  <c r="Z713" i="1" a="1"/>
  <c r="Z713" i="1" s="1"/>
  <c r="W719" i="1"/>
  <c r="AA719" i="1" a="1"/>
  <c r="AA719" i="1" s="1"/>
  <c r="V719" i="1" a="1"/>
  <c r="V719" i="1" s="1"/>
  <c r="Z719" i="1" a="1"/>
  <c r="Z719" i="1" s="1"/>
  <c r="X719" i="1" a="1"/>
  <c r="X719" i="1" s="1"/>
  <c r="Y719" i="1" s="1" a="1"/>
  <c r="Y719" i="1" s="1"/>
  <c r="AA725" i="1" a="1"/>
  <c r="AA725" i="1" s="1"/>
  <c r="V725" i="1" a="1"/>
  <c r="V725" i="1" s="1"/>
  <c r="X725" i="1" a="1"/>
  <c r="X725" i="1" s="1"/>
  <c r="Y725" i="1" s="1" a="1"/>
  <c r="Y725" i="1" s="1"/>
  <c r="Z725" i="1" a="1"/>
  <c r="Z725" i="1" s="1"/>
  <c r="AA731" i="1" a="1"/>
  <c r="AA731" i="1" s="1"/>
  <c r="V731" i="1" a="1"/>
  <c r="V731" i="1" s="1"/>
  <c r="X731" i="1" a="1"/>
  <c r="X731" i="1" s="1"/>
  <c r="Y731" i="1" s="1" a="1"/>
  <c r="Y731" i="1" s="1"/>
  <c r="Z731" i="1" a="1"/>
  <c r="Z731" i="1" s="1"/>
  <c r="W737" i="1"/>
  <c r="V737" i="1" a="1"/>
  <c r="V737" i="1" s="1"/>
  <c r="AA737" i="1" a="1"/>
  <c r="AA737" i="1" s="1"/>
  <c r="Z737" i="1" a="1"/>
  <c r="Z737" i="1" s="1"/>
  <c r="W743" i="1"/>
  <c r="AA743" i="1" a="1"/>
  <c r="AA743" i="1" s="1"/>
  <c r="V743" i="1" a="1"/>
  <c r="V743" i="1" s="1"/>
  <c r="Z743" i="1" a="1"/>
  <c r="Z743" i="1" s="1"/>
  <c r="X743" i="1" a="1"/>
  <c r="X743" i="1" s="1"/>
  <c r="Y743" i="1" s="1" a="1"/>
  <c r="Y743" i="1" s="1"/>
  <c r="AA749" i="1" a="1"/>
  <c r="AA749" i="1" s="1"/>
  <c r="V749" i="1" a="1"/>
  <c r="V749" i="1" s="1"/>
  <c r="Z749" i="1" a="1"/>
  <c r="Z749" i="1" s="1"/>
  <c r="X749" i="1" a="1"/>
  <c r="X749" i="1" s="1"/>
  <c r="Y749" i="1" s="1" a="1"/>
  <c r="Y749" i="1" s="1"/>
  <c r="AA755" i="1" a="1"/>
  <c r="AA755" i="1" s="1"/>
  <c r="V755" i="1" a="1"/>
  <c r="V755" i="1" s="1"/>
  <c r="X755" i="1" a="1"/>
  <c r="X755" i="1" s="1"/>
  <c r="Y755" i="1" s="1" a="1"/>
  <c r="Y755" i="1" s="1"/>
  <c r="W761" i="1"/>
  <c r="V761" i="1" a="1"/>
  <c r="V761" i="1" s="1"/>
  <c r="AA761" i="1" a="1"/>
  <c r="AA761" i="1" s="1"/>
  <c r="Z761" i="1" a="1"/>
  <c r="Z761" i="1" s="1"/>
  <c r="W767" i="1"/>
  <c r="AA767" i="1" a="1"/>
  <c r="AA767" i="1" s="1"/>
  <c r="V767" i="1" a="1"/>
  <c r="V767" i="1" s="1"/>
  <c r="Z767" i="1" a="1"/>
  <c r="Z767" i="1" s="1"/>
  <c r="X767" i="1" a="1"/>
  <c r="X767" i="1" s="1"/>
  <c r="Y767" i="1" s="1" a="1"/>
  <c r="Y767" i="1" s="1"/>
  <c r="T773" i="1" a="1"/>
  <c r="T773" i="1" s="1"/>
  <c r="AA773" i="1" a="1"/>
  <c r="AA773" i="1" s="1"/>
  <c r="V773" i="1" a="1"/>
  <c r="V773" i="1" s="1"/>
  <c r="X773" i="1" a="1"/>
  <c r="X773" i="1" s="1"/>
  <c r="Y773" i="1" s="1" a="1"/>
  <c r="Y773" i="1" s="1"/>
  <c r="Z773" i="1" a="1"/>
  <c r="Z773" i="1" s="1"/>
  <c r="AA779" i="1" a="1"/>
  <c r="AA779" i="1" s="1"/>
  <c r="V779" i="1" a="1"/>
  <c r="V779" i="1" s="1"/>
  <c r="X779" i="1" a="1"/>
  <c r="X779" i="1" s="1"/>
  <c r="Y779" i="1" s="1" a="1"/>
  <c r="Y779" i="1" s="1"/>
  <c r="Z779" i="1" a="1"/>
  <c r="Z779" i="1" s="1"/>
  <c r="W785" i="1"/>
  <c r="V785" i="1" a="1"/>
  <c r="V785" i="1" s="1"/>
  <c r="AA785" i="1" a="1"/>
  <c r="AA785" i="1" s="1"/>
  <c r="Z785" i="1" a="1"/>
  <c r="Z785" i="1" s="1"/>
  <c r="W791" i="1"/>
  <c r="AA791" i="1" a="1"/>
  <c r="AA791" i="1" s="1"/>
  <c r="V791" i="1" a="1"/>
  <c r="V791" i="1" s="1"/>
  <c r="Z791" i="1" a="1"/>
  <c r="Z791" i="1" s="1"/>
  <c r="X791" i="1" a="1"/>
  <c r="X791" i="1" s="1"/>
  <c r="Y791" i="1" s="1" a="1"/>
  <c r="Y791" i="1" s="1"/>
  <c r="W797" i="1"/>
  <c r="AA797" i="1" a="1"/>
  <c r="AA797" i="1" s="1"/>
  <c r="V797" i="1" a="1"/>
  <c r="V797" i="1" s="1"/>
  <c r="Z797" i="1" a="1"/>
  <c r="Z797" i="1" s="1"/>
  <c r="X797" i="1" a="1"/>
  <c r="X797" i="1" s="1"/>
  <c r="Y797" i="1" s="1" a="1"/>
  <c r="Y797" i="1" s="1"/>
  <c r="AA803" i="1" a="1"/>
  <c r="AA803" i="1" s="1"/>
  <c r="V803" i="1" a="1"/>
  <c r="V803" i="1" s="1"/>
  <c r="X803" i="1" a="1"/>
  <c r="X803" i="1" s="1"/>
  <c r="Y803" i="1" s="1" a="1"/>
  <c r="Y803" i="1" s="1"/>
  <c r="Z803" i="1" a="1"/>
  <c r="Z803" i="1" s="1"/>
  <c r="V809" i="1" a="1"/>
  <c r="V809" i="1" s="1"/>
  <c r="AA809" i="1" a="1"/>
  <c r="AA809" i="1" s="1"/>
  <c r="Z809" i="1" a="1"/>
  <c r="Z809" i="1" s="1"/>
  <c r="W815" i="1"/>
  <c r="AA815" i="1" a="1"/>
  <c r="AA815" i="1" s="1"/>
  <c r="V815" i="1" a="1"/>
  <c r="V815" i="1" s="1"/>
  <c r="Z815" i="1" a="1"/>
  <c r="Z815" i="1" s="1"/>
  <c r="X815" i="1" a="1"/>
  <c r="X815" i="1" s="1"/>
  <c r="Y815" i="1" s="1" a="1"/>
  <c r="Y815" i="1" s="1"/>
  <c r="K25" i="1" a="1"/>
  <c r="K25" i="1" s="1"/>
  <c r="K49" i="1" a="1"/>
  <c r="K49" i="1" s="1"/>
  <c r="K73" i="1" a="1"/>
  <c r="K73" i="1" s="1"/>
  <c r="K97" i="1" a="1"/>
  <c r="K97" i="1" s="1"/>
  <c r="K121" i="1" a="1"/>
  <c r="K121" i="1" s="1"/>
  <c r="K145" i="1" a="1"/>
  <c r="K145" i="1" s="1"/>
  <c r="K169" i="1" a="1"/>
  <c r="K169" i="1" s="1"/>
  <c r="K193" i="1" a="1"/>
  <c r="K193" i="1" s="1"/>
  <c r="K217" i="1" a="1"/>
  <c r="K217" i="1" s="1"/>
  <c r="K241" i="1" a="1"/>
  <c r="K241" i="1" s="1"/>
  <c r="K265" i="1" a="1"/>
  <c r="K265" i="1" s="1"/>
  <c r="K289" i="1" a="1"/>
  <c r="K289" i="1" s="1"/>
  <c r="K337" i="1" a="1"/>
  <c r="K337" i="1" s="1"/>
  <c r="K361" i="1" a="1"/>
  <c r="K361" i="1" s="1"/>
  <c r="K385" i="1" a="1"/>
  <c r="K385" i="1" s="1"/>
  <c r="K409" i="1" a="1"/>
  <c r="K409" i="1" s="1"/>
  <c r="K433" i="1" a="1"/>
  <c r="K433" i="1" s="1"/>
  <c r="K481" i="1" a="1"/>
  <c r="K481" i="1" s="1"/>
  <c r="K505" i="1" a="1"/>
  <c r="K505" i="1" s="1"/>
  <c r="K529" i="1" a="1"/>
  <c r="K529" i="1" s="1"/>
  <c r="K553" i="1" a="1"/>
  <c r="K553" i="1" s="1"/>
  <c r="K577" i="1" a="1"/>
  <c r="K577" i="1" s="1"/>
  <c r="K601" i="1" a="1"/>
  <c r="K601" i="1" s="1"/>
  <c r="K625" i="1" a="1"/>
  <c r="K625" i="1" s="1"/>
  <c r="K649" i="1" a="1"/>
  <c r="K649" i="1" s="1"/>
  <c r="K673" i="1" a="1"/>
  <c r="K673" i="1" s="1"/>
  <c r="K697" i="1" a="1"/>
  <c r="K697" i="1" s="1"/>
  <c r="K721" i="1" a="1"/>
  <c r="K721" i="1" s="1"/>
  <c r="K745" i="1" a="1"/>
  <c r="K745" i="1" s="1"/>
  <c r="K769" i="1" a="1"/>
  <c r="K769" i="1" s="1"/>
  <c r="K793" i="1" a="1"/>
  <c r="K793" i="1" s="1"/>
  <c r="K817" i="1" a="1"/>
  <c r="K817" i="1" s="1"/>
  <c r="K841" i="1" a="1"/>
  <c r="K841" i="1" s="1"/>
  <c r="K865" i="1" a="1"/>
  <c r="K865" i="1" s="1"/>
  <c r="K889" i="1" a="1"/>
  <c r="K889" i="1" s="1"/>
  <c r="K913" i="1" a="1"/>
  <c r="K913" i="1" s="1"/>
  <c r="K937" i="1" a="1"/>
  <c r="K937" i="1" s="1"/>
  <c r="K961" i="1" a="1"/>
  <c r="K961" i="1" s="1"/>
  <c r="K985" i="1" a="1"/>
  <c r="K985" i="1" s="1"/>
  <c r="K1009" i="1" a="1"/>
  <c r="K1009" i="1" s="1"/>
  <c r="X619" i="1" a="1"/>
  <c r="X619" i="1" s="1"/>
  <c r="Y619" i="1" s="1" a="1"/>
  <c r="Y619" i="1" s="1"/>
  <c r="X761" i="1" a="1"/>
  <c r="X761" i="1" s="1"/>
  <c r="Y761" i="1" s="1" a="1"/>
  <c r="Y761" i="1" s="1"/>
  <c r="Z204" i="1" a="1"/>
  <c r="Z204" i="1" s="1"/>
  <c r="W215" i="1"/>
  <c r="AA215" i="1" a="1"/>
  <c r="AA215" i="1" s="1"/>
  <c r="V215" i="1" a="1"/>
  <c r="V215" i="1" s="1"/>
  <c r="X215" i="1" a="1"/>
  <c r="X215" i="1" s="1"/>
  <c r="Y215" i="1" s="1" a="1"/>
  <c r="Y215" i="1" s="1"/>
  <c r="Z215" i="1" a="1"/>
  <c r="Z215" i="1" s="1"/>
  <c r="W905" i="1"/>
  <c r="AA905" i="1" a="1"/>
  <c r="AA905" i="1" s="1"/>
  <c r="V905" i="1" a="1"/>
  <c r="V905" i="1" s="1"/>
  <c r="Z905" i="1" a="1"/>
  <c r="Z905" i="1" s="1"/>
  <c r="K50" i="1" a="1"/>
  <c r="K50" i="1" s="1"/>
  <c r="K938" i="1" a="1"/>
  <c r="K938" i="1" s="1"/>
  <c r="AA142" i="1" a="1"/>
  <c r="AA142" i="1" s="1"/>
  <c r="V142" i="1" a="1"/>
  <c r="V142" i="1" s="1"/>
  <c r="Z142" i="1" a="1"/>
  <c r="Z142" i="1" s="1"/>
  <c r="X142" i="1" a="1"/>
  <c r="X142" i="1" s="1"/>
  <c r="Y142" i="1" s="1" a="1"/>
  <c r="Y142" i="1" s="1"/>
  <c r="K99" i="1" a="1"/>
  <c r="K99" i="1" s="1"/>
  <c r="K555" i="1" a="1"/>
  <c r="K555" i="1" s="1"/>
  <c r="K963" i="1" a="1"/>
  <c r="K963" i="1" s="1"/>
  <c r="Z27" i="1" a="1"/>
  <c r="Z27" i="1" s="1"/>
  <c r="Z206" i="1" a="1"/>
  <c r="Z206" i="1" s="1"/>
  <c r="AA899" i="1" a="1"/>
  <c r="AA899" i="1" s="1"/>
  <c r="V899" i="1" a="1"/>
  <c r="V899" i="1" s="1"/>
  <c r="Z899" i="1" a="1"/>
  <c r="Z899" i="1" s="1"/>
  <c r="X899" i="1" a="1"/>
  <c r="X899" i="1" s="1"/>
  <c r="Y899" i="1" s="1" a="1"/>
  <c r="Y899" i="1" s="1"/>
  <c r="T1028" i="1" a="1"/>
  <c r="T1028" i="1" s="1"/>
  <c r="AA1028" i="1" a="1"/>
  <c r="AA1028" i="1" s="1"/>
  <c r="V1028" i="1" a="1"/>
  <c r="V1028" i="1" s="1"/>
  <c r="Z1028" i="1" a="1"/>
  <c r="Z1028" i="1" s="1"/>
  <c r="K194" i="1" a="1"/>
  <c r="K194" i="1" s="1"/>
  <c r="K554" i="1" a="1"/>
  <c r="K554" i="1" s="1"/>
  <c r="K962" i="1" a="1"/>
  <c r="K962" i="1" s="1"/>
  <c r="T15" i="1" a="1"/>
  <c r="T15" i="1" s="1"/>
  <c r="AA15" i="1" a="1"/>
  <c r="AA15" i="1" s="1"/>
  <c r="V15" i="1" a="1"/>
  <c r="V15" i="1" s="1"/>
  <c r="Z15" i="1" a="1"/>
  <c r="Z15" i="1" s="1"/>
  <c r="U47" i="1"/>
  <c r="AA47" i="1" a="1"/>
  <c r="AA47" i="1" s="1"/>
  <c r="V47" i="1" a="1"/>
  <c r="V47" i="1" s="1"/>
  <c r="Z47" i="1" a="1"/>
  <c r="Z47" i="1" s="1"/>
  <c r="X47" i="1" a="1"/>
  <c r="X47" i="1" s="1"/>
  <c r="Y47" i="1" s="1" a="1"/>
  <c r="Y47" i="1" s="1"/>
  <c r="AA82" i="1" a="1"/>
  <c r="AA82" i="1" s="1"/>
  <c r="V82" i="1" a="1"/>
  <c r="V82" i="1" s="1"/>
  <c r="Z82" i="1" a="1"/>
  <c r="Z82" i="1" s="1"/>
  <c r="W114" i="1"/>
  <c r="AA114" i="1" a="1"/>
  <c r="AA114" i="1" s="1"/>
  <c r="V114" i="1" a="1"/>
  <c r="V114" i="1" s="1"/>
  <c r="Z114" i="1" a="1"/>
  <c r="Z114" i="1" s="1"/>
  <c r="W143" i="1"/>
  <c r="V143" i="1" a="1"/>
  <c r="V143" i="1" s="1"/>
  <c r="AA143" i="1" a="1"/>
  <c r="AA143" i="1" s="1"/>
  <c r="Z143" i="1" a="1"/>
  <c r="Z143" i="1" s="1"/>
  <c r="X143" i="1" a="1"/>
  <c r="X143" i="1" s="1"/>
  <c r="Y143" i="1" s="1" a="1"/>
  <c r="Y143" i="1" s="1"/>
  <c r="AA167" i="1" a="1"/>
  <c r="AA167" i="1" s="1"/>
  <c r="V167" i="1" a="1"/>
  <c r="V167" i="1" s="1"/>
  <c r="X167" i="1" a="1"/>
  <c r="X167" i="1" s="1"/>
  <c r="Y167" i="1" s="1" a="1"/>
  <c r="Y167" i="1" s="1"/>
  <c r="Z167" i="1" a="1"/>
  <c r="Z167" i="1" s="1"/>
  <c r="W191" i="1"/>
  <c r="AA191" i="1" a="1"/>
  <c r="AA191" i="1" s="1"/>
  <c r="V191" i="1" a="1"/>
  <c r="V191" i="1" s="1"/>
  <c r="X191" i="1" a="1"/>
  <c r="X191" i="1" s="1"/>
  <c r="Y191" i="1" s="1" a="1"/>
  <c r="Y191" i="1" s="1"/>
  <c r="Z191" i="1" a="1"/>
  <c r="Z191" i="1" s="1"/>
  <c r="W217" i="1"/>
  <c r="AA217" i="1" a="1"/>
  <c r="AA217" i="1" s="1"/>
  <c r="V217" i="1" a="1"/>
  <c r="V217" i="1" s="1"/>
  <c r="Z217" i="1" a="1"/>
  <c r="Z217" i="1" s="1"/>
  <c r="W244" i="1"/>
  <c r="AA244" i="1" a="1"/>
  <c r="AA244" i="1" s="1"/>
  <c r="V244" i="1" a="1"/>
  <c r="V244" i="1" s="1"/>
  <c r="Z244" i="1" a="1"/>
  <c r="Z244" i="1" s="1"/>
  <c r="V274" i="1" a="1"/>
  <c r="V274" i="1" s="1"/>
  <c r="AA274" i="1" a="1"/>
  <c r="AA274" i="1" s="1"/>
  <c r="Z274" i="1" a="1"/>
  <c r="Z274" i="1" s="1"/>
  <c r="AA298" i="1" a="1"/>
  <c r="AA298" i="1" s="1"/>
  <c r="V298" i="1" a="1"/>
  <c r="V298" i="1" s="1"/>
  <c r="Z298" i="1" a="1"/>
  <c r="Z298" i="1" s="1"/>
  <c r="X298" i="1" a="1"/>
  <c r="X298" i="1" s="1"/>
  <c r="Y298" i="1" s="1" a="1"/>
  <c r="Y298" i="1" s="1"/>
  <c r="AA322" i="1" a="1"/>
  <c r="AA322" i="1" s="1"/>
  <c r="V322" i="1" a="1"/>
  <c r="V322" i="1" s="1"/>
  <c r="Z322" i="1" a="1"/>
  <c r="Z322" i="1" s="1"/>
  <c r="X322" i="1" a="1"/>
  <c r="X322" i="1" s="1"/>
  <c r="Y322" i="1" s="1" a="1"/>
  <c r="Y322" i="1" s="1"/>
  <c r="AA346" i="1" a="1"/>
  <c r="AA346" i="1" s="1"/>
  <c r="V346" i="1" a="1"/>
  <c r="V346" i="1" s="1"/>
  <c r="Z346" i="1" a="1"/>
  <c r="Z346" i="1" s="1"/>
  <c r="X346" i="1" a="1"/>
  <c r="X346" i="1" s="1"/>
  <c r="Y346" i="1" s="1" a="1"/>
  <c r="Y346" i="1" s="1"/>
  <c r="AA374" i="1" a="1"/>
  <c r="AA374" i="1" s="1"/>
  <c r="V374" i="1" a="1"/>
  <c r="V374" i="1" s="1"/>
  <c r="Z374" i="1" a="1"/>
  <c r="Z374" i="1" s="1"/>
  <c r="AA405" i="1" a="1"/>
  <c r="AA405" i="1" s="1"/>
  <c r="V405" i="1" a="1"/>
  <c r="V405" i="1" s="1"/>
  <c r="Z405" i="1" a="1"/>
  <c r="Z405" i="1" s="1"/>
  <c r="X405" i="1" a="1"/>
  <c r="X405" i="1" s="1"/>
  <c r="Y405" i="1" s="1" a="1"/>
  <c r="Y405" i="1" s="1"/>
  <c r="AA429" i="1" a="1"/>
  <c r="AA429" i="1" s="1"/>
  <c r="V429" i="1" a="1"/>
  <c r="V429" i="1" s="1"/>
  <c r="Z429" i="1" a="1"/>
  <c r="Z429" i="1" s="1"/>
  <c r="X429" i="1" a="1"/>
  <c r="X429" i="1" s="1"/>
  <c r="Y429" i="1" s="1" a="1"/>
  <c r="Y429" i="1" s="1"/>
  <c r="AA477" i="1" a="1"/>
  <c r="AA477" i="1" s="1"/>
  <c r="V477" i="1" a="1"/>
  <c r="V477" i="1" s="1"/>
  <c r="X477" i="1" a="1"/>
  <c r="X477" i="1" s="1"/>
  <c r="Y477" i="1" s="1" a="1"/>
  <c r="Y477" i="1" s="1"/>
  <c r="Z477" i="1" a="1"/>
  <c r="Z477" i="1" s="1"/>
  <c r="AA501" i="1" a="1"/>
  <c r="AA501" i="1" s="1"/>
  <c r="V501" i="1" a="1"/>
  <c r="V501" i="1" s="1"/>
  <c r="X501" i="1" a="1"/>
  <c r="X501" i="1" s="1"/>
  <c r="Y501" i="1" s="1" a="1"/>
  <c r="Y501" i="1" s="1"/>
  <c r="K4" i="1" a="1"/>
  <c r="K4" i="1" s="1"/>
  <c r="K28" i="1" a="1"/>
  <c r="K28" i="1" s="1"/>
  <c r="K52" i="1" a="1"/>
  <c r="K52" i="1" s="1"/>
  <c r="K76" i="1" a="1"/>
  <c r="K76" i="1" s="1"/>
  <c r="K100" i="1" a="1"/>
  <c r="K100" i="1" s="1"/>
  <c r="K124" i="1" a="1"/>
  <c r="K124" i="1" s="1"/>
  <c r="K148" i="1" a="1"/>
  <c r="K148" i="1" s="1"/>
  <c r="K172" i="1" a="1"/>
  <c r="K172" i="1" s="1"/>
  <c r="K196" i="1" a="1"/>
  <c r="K196" i="1" s="1"/>
  <c r="K220" i="1" a="1"/>
  <c r="K220" i="1" s="1"/>
  <c r="K244" i="1" a="1"/>
  <c r="K244" i="1" s="1"/>
  <c r="K268" i="1" a="1"/>
  <c r="K268" i="1" s="1"/>
  <c r="K292" i="1" a="1"/>
  <c r="K292" i="1" s="1"/>
  <c r="K316" i="1" a="1"/>
  <c r="K316" i="1" s="1"/>
  <c r="K340" i="1" a="1"/>
  <c r="K340" i="1" s="1"/>
  <c r="K364" i="1" a="1"/>
  <c r="K364" i="1" s="1"/>
  <c r="K388" i="1" a="1"/>
  <c r="K388" i="1" s="1"/>
  <c r="K412" i="1" a="1"/>
  <c r="K412" i="1" s="1"/>
  <c r="K436" i="1" a="1"/>
  <c r="K436" i="1" s="1"/>
  <c r="K460" i="1" a="1"/>
  <c r="K460" i="1" s="1"/>
  <c r="K484" i="1" a="1"/>
  <c r="K484" i="1" s="1"/>
  <c r="K532" i="1" a="1"/>
  <c r="K532" i="1" s="1"/>
  <c r="K556" i="1" a="1"/>
  <c r="K556" i="1" s="1"/>
  <c r="K580" i="1" a="1"/>
  <c r="K580" i="1" s="1"/>
  <c r="K604" i="1" a="1"/>
  <c r="K604" i="1" s="1"/>
  <c r="K628" i="1" a="1"/>
  <c r="K628" i="1" s="1"/>
  <c r="K652" i="1" a="1"/>
  <c r="K652" i="1" s="1"/>
  <c r="K676" i="1" a="1"/>
  <c r="K676" i="1" s="1"/>
  <c r="K700" i="1" a="1"/>
  <c r="K700" i="1" s="1"/>
  <c r="K724" i="1" a="1"/>
  <c r="K724" i="1" s="1"/>
  <c r="K748" i="1" a="1"/>
  <c r="K748" i="1" s="1"/>
  <c r="K772" i="1" a="1"/>
  <c r="K772" i="1" s="1"/>
  <c r="K796" i="1" a="1"/>
  <c r="K796" i="1" s="1"/>
  <c r="K820" i="1" a="1"/>
  <c r="K820" i="1" s="1"/>
  <c r="K844" i="1" a="1"/>
  <c r="K844" i="1" s="1"/>
  <c r="K868" i="1" a="1"/>
  <c r="K868" i="1" s="1"/>
  <c r="K892" i="1" a="1"/>
  <c r="K892" i="1" s="1"/>
  <c r="K916" i="1" a="1"/>
  <c r="K916" i="1" s="1"/>
  <c r="K940" i="1" a="1"/>
  <c r="K940" i="1" s="1"/>
  <c r="K964" i="1" a="1"/>
  <c r="K964" i="1" s="1"/>
  <c r="K988" i="1" a="1"/>
  <c r="K988" i="1" s="1"/>
  <c r="K1012" i="1" a="1"/>
  <c r="K1012" i="1" s="1"/>
  <c r="X641" i="1" a="1"/>
  <c r="X641" i="1" s="1"/>
  <c r="Y641" i="1" s="1" a="1"/>
  <c r="Y641" i="1" s="1"/>
  <c r="AA475" i="1" a="1"/>
  <c r="AA475" i="1" s="1"/>
  <c r="V475" i="1" a="1"/>
  <c r="V475" i="1" s="1"/>
  <c r="X475" i="1" a="1"/>
  <c r="X475" i="1" s="1"/>
  <c r="Y475" i="1" s="1" a="1"/>
  <c r="Y475" i="1" s="1"/>
  <c r="Z475" i="1" a="1"/>
  <c r="Z475" i="1" s="1"/>
  <c r="V881" i="1" a="1"/>
  <c r="V881" i="1" s="1"/>
  <c r="AA881" i="1" a="1"/>
  <c r="AA881" i="1" s="1"/>
  <c r="AA958" i="1" a="1"/>
  <c r="AA958" i="1" s="1"/>
  <c r="V958" i="1" a="1"/>
  <c r="V958" i="1" s="1"/>
  <c r="Z958" i="1" a="1"/>
  <c r="Z958" i="1" s="1"/>
  <c r="X958" i="1" a="1"/>
  <c r="X958" i="1" s="1"/>
  <c r="Y958" i="1" s="1" a="1"/>
  <c r="Y958" i="1" s="1"/>
  <c r="K242" i="1" a="1"/>
  <c r="K242" i="1" s="1"/>
  <c r="K674" i="1" a="1"/>
  <c r="K674" i="1" s="1"/>
  <c r="K195" i="1" a="1"/>
  <c r="K195" i="1" s="1"/>
  <c r="K483" i="1" a="1"/>
  <c r="K483" i="1" s="1"/>
  <c r="K723" i="1" a="1"/>
  <c r="K723" i="1" s="1"/>
  <c r="AA16" i="1" a="1"/>
  <c r="AA16" i="1" s="1"/>
  <c r="V16" i="1" a="1"/>
  <c r="V16" i="1" s="1"/>
  <c r="Z16" i="1" a="1"/>
  <c r="Z16" i="1" s="1"/>
  <c r="W48" i="1"/>
  <c r="V48" i="1" a="1"/>
  <c r="V48" i="1" s="1"/>
  <c r="AA48" i="1" a="1"/>
  <c r="AA48" i="1" s="1"/>
  <c r="Z48" i="1" a="1"/>
  <c r="Z48" i="1" s="1"/>
  <c r="X48" i="1" a="1"/>
  <c r="X48" i="1" s="1"/>
  <c r="Y48" i="1" s="1" a="1"/>
  <c r="Y48" i="1" s="1"/>
  <c r="AA86" i="1" a="1"/>
  <c r="AA86" i="1" s="1"/>
  <c r="V86" i="1" a="1"/>
  <c r="V86" i="1" s="1"/>
  <c r="Z86" i="1" a="1"/>
  <c r="Z86" i="1" s="1"/>
  <c r="W115" i="1"/>
  <c r="AA115" i="1" a="1"/>
  <c r="AA115" i="1" s="1"/>
  <c r="V115" i="1" a="1"/>
  <c r="V115" i="1" s="1"/>
  <c r="Z115" i="1" a="1"/>
  <c r="Z115" i="1" s="1"/>
  <c r="X115" i="1" a="1"/>
  <c r="X115" i="1" s="1"/>
  <c r="Y115" i="1" s="1" a="1"/>
  <c r="Y115" i="1" s="1"/>
  <c r="W144" i="1"/>
  <c r="AA144" i="1" a="1"/>
  <c r="AA144" i="1" s="1"/>
  <c r="V144" i="1" a="1"/>
  <c r="V144" i="1" s="1"/>
  <c r="Z144" i="1" a="1"/>
  <c r="Z144" i="1" s="1"/>
  <c r="X144" i="1" a="1"/>
  <c r="X144" i="1" s="1"/>
  <c r="Y144" i="1" s="1" a="1"/>
  <c r="Y144" i="1" s="1"/>
  <c r="AA168" i="1" a="1"/>
  <c r="AA168" i="1" s="1"/>
  <c r="V168" i="1" a="1"/>
  <c r="V168" i="1" s="1"/>
  <c r="X168" i="1" a="1"/>
  <c r="X168" i="1" s="1"/>
  <c r="Y168" i="1" s="1" a="1"/>
  <c r="Y168" i="1" s="1"/>
  <c r="Z168" i="1" a="1"/>
  <c r="Z168" i="1" s="1"/>
  <c r="W192" i="1"/>
  <c r="V192" i="1" a="1"/>
  <c r="V192" i="1" s="1"/>
  <c r="AA192" i="1" a="1"/>
  <c r="AA192" i="1" s="1"/>
  <c r="X192" i="1" a="1"/>
  <c r="X192" i="1" s="1"/>
  <c r="Y192" i="1" s="1" a="1"/>
  <c r="Y192" i="1" s="1"/>
  <c r="Z192" i="1" a="1"/>
  <c r="Z192" i="1" s="1"/>
  <c r="W218" i="1"/>
  <c r="AA218" i="1" a="1"/>
  <c r="AA218" i="1" s="1"/>
  <c r="V218" i="1" a="1"/>
  <c r="V218" i="1" s="1"/>
  <c r="Z218" i="1" a="1"/>
  <c r="Z218" i="1" s="1"/>
  <c r="AA245" i="1" a="1"/>
  <c r="AA245" i="1" s="1"/>
  <c r="V245" i="1" a="1"/>
  <c r="V245" i="1" s="1"/>
  <c r="X245" i="1" a="1"/>
  <c r="X245" i="1" s="1"/>
  <c r="Y245" i="1" s="1" a="1"/>
  <c r="Y245" i="1" s="1"/>
  <c r="Z245" i="1" a="1"/>
  <c r="Z245" i="1" s="1"/>
  <c r="V299" i="1" a="1"/>
  <c r="V299" i="1" s="1"/>
  <c r="AA299" i="1" a="1"/>
  <c r="AA299" i="1" s="1"/>
  <c r="Z299" i="1" a="1"/>
  <c r="Z299" i="1" s="1"/>
  <c r="V323" i="1" a="1"/>
  <c r="V323" i="1" s="1"/>
  <c r="AA323" i="1" a="1"/>
  <c r="AA323" i="1" s="1"/>
  <c r="Z323" i="1" a="1"/>
  <c r="Z323" i="1" s="1"/>
  <c r="V347" i="1" a="1"/>
  <c r="V347" i="1" s="1"/>
  <c r="AA347" i="1" a="1"/>
  <c r="AA347" i="1" s="1"/>
  <c r="Z347" i="1" a="1"/>
  <c r="Z347" i="1" s="1"/>
  <c r="AA375" i="1" a="1"/>
  <c r="AA375" i="1" s="1"/>
  <c r="V375" i="1" a="1"/>
  <c r="V375" i="1" s="1"/>
  <c r="Z375" i="1" a="1"/>
  <c r="Z375" i="1" s="1"/>
  <c r="AA406" i="1" a="1"/>
  <c r="AA406" i="1" s="1"/>
  <c r="V406" i="1" a="1"/>
  <c r="V406" i="1" s="1"/>
  <c r="Z406" i="1" a="1"/>
  <c r="Z406" i="1" s="1"/>
  <c r="X406" i="1" a="1"/>
  <c r="X406" i="1" s="1"/>
  <c r="Y406" i="1" s="1" a="1"/>
  <c r="Y406" i="1" s="1"/>
  <c r="AA430" i="1" a="1"/>
  <c r="AA430" i="1" s="1"/>
  <c r="V430" i="1" a="1"/>
  <c r="V430" i="1" s="1"/>
  <c r="Z430" i="1" a="1"/>
  <c r="Z430" i="1" s="1"/>
  <c r="X430" i="1" a="1"/>
  <c r="X430" i="1" s="1"/>
  <c r="Y430" i="1" s="1" a="1"/>
  <c r="Y430" i="1" s="1"/>
  <c r="AA454" i="1" a="1"/>
  <c r="AA454" i="1" s="1"/>
  <c r="V454" i="1" a="1"/>
  <c r="V454" i="1" s="1"/>
  <c r="X454" i="1" a="1"/>
  <c r="X454" i="1" s="1"/>
  <c r="Y454" i="1" s="1" a="1"/>
  <c r="Y454" i="1" s="1"/>
  <c r="Z454" i="1" a="1"/>
  <c r="Z454" i="1" s="1"/>
  <c r="AA478" i="1" a="1"/>
  <c r="AA478" i="1" s="1"/>
  <c r="V478" i="1" a="1"/>
  <c r="V478" i="1" s="1"/>
  <c r="X478" i="1" a="1"/>
  <c r="X478" i="1" s="1"/>
  <c r="Y478" i="1" s="1" a="1"/>
  <c r="Y478" i="1" s="1"/>
  <c r="Z478" i="1" a="1"/>
  <c r="Z478" i="1" s="1"/>
  <c r="AA502" i="1" a="1"/>
  <c r="AA502" i="1" s="1"/>
  <c r="V502" i="1" a="1"/>
  <c r="V502" i="1" s="1"/>
  <c r="X502" i="1" a="1"/>
  <c r="X502" i="1" s="1"/>
  <c r="Y502" i="1" s="1" a="1"/>
  <c r="Y502" i="1" s="1"/>
  <c r="Z502" i="1" a="1"/>
  <c r="Z502" i="1" s="1"/>
  <c r="AA516" i="1" a="1"/>
  <c r="AA516" i="1" s="1"/>
  <c r="V516" i="1" a="1"/>
  <c r="V516" i="1" s="1"/>
  <c r="Z516" i="1" a="1"/>
  <c r="Z516" i="1" s="1"/>
  <c r="X516" i="1" a="1"/>
  <c r="X516" i="1" s="1"/>
  <c r="Y516" i="1" s="1" a="1"/>
  <c r="Y516" i="1" s="1"/>
  <c r="AA522" i="1" a="1"/>
  <c r="AA522" i="1" s="1"/>
  <c r="V522" i="1" a="1"/>
  <c r="V522" i="1" s="1"/>
  <c r="Z522" i="1" a="1"/>
  <c r="Z522" i="1" s="1"/>
  <c r="X522" i="1" a="1"/>
  <c r="X522" i="1" s="1"/>
  <c r="Y522" i="1" s="1" a="1"/>
  <c r="Y522" i="1" s="1"/>
  <c r="W528" i="1"/>
  <c r="AA528" i="1" a="1"/>
  <c r="AA528" i="1" s="1"/>
  <c r="V528" i="1" a="1"/>
  <c r="V528" i="1" s="1"/>
  <c r="X528" i="1" a="1"/>
  <c r="X528" i="1" s="1"/>
  <c r="Y528" i="1" s="1" a="1"/>
  <c r="Y528" i="1" s="1"/>
  <c r="AA534" i="1" a="1"/>
  <c r="AA534" i="1" s="1"/>
  <c r="V534" i="1" a="1"/>
  <c r="V534" i="1" s="1"/>
  <c r="Z534" i="1" a="1"/>
  <c r="Z534" i="1" s="1"/>
  <c r="AA540" i="1" a="1"/>
  <c r="AA540" i="1" s="1"/>
  <c r="V540" i="1" a="1"/>
  <c r="V540" i="1" s="1"/>
  <c r="Z540" i="1" a="1"/>
  <c r="Z540" i="1" s="1"/>
  <c r="X540" i="1" a="1"/>
  <c r="X540" i="1" s="1"/>
  <c r="Y540" i="1" s="1" a="1"/>
  <c r="Y540" i="1" s="1"/>
  <c r="W546" i="1"/>
  <c r="AA546" i="1" a="1"/>
  <c r="AA546" i="1" s="1"/>
  <c r="V546" i="1" a="1"/>
  <c r="V546" i="1" s="1"/>
  <c r="Z546" i="1" a="1"/>
  <c r="Z546" i="1" s="1"/>
  <c r="X546" i="1" a="1"/>
  <c r="X546" i="1" s="1"/>
  <c r="Y546" i="1" s="1" a="1"/>
  <c r="Y546" i="1" s="1"/>
  <c r="W552" i="1"/>
  <c r="AA552" i="1" a="1"/>
  <c r="AA552" i="1" s="1"/>
  <c r="V552" i="1" a="1"/>
  <c r="V552" i="1" s="1"/>
  <c r="Z552" i="1" a="1"/>
  <c r="Z552" i="1" s="1"/>
  <c r="X552" i="1" a="1"/>
  <c r="X552" i="1" s="1"/>
  <c r="Y552" i="1" s="1" a="1"/>
  <c r="Y552" i="1" s="1"/>
  <c r="AA558" i="1" a="1"/>
  <c r="AA558" i="1" s="1"/>
  <c r="V558" i="1" a="1"/>
  <c r="V558" i="1" s="1"/>
  <c r="AA564" i="1" a="1"/>
  <c r="AA564" i="1" s="1"/>
  <c r="V564" i="1" a="1"/>
  <c r="V564" i="1" s="1"/>
  <c r="Z564" i="1" a="1"/>
  <c r="Z564" i="1" s="1"/>
  <c r="X564" i="1" a="1"/>
  <c r="X564" i="1" s="1"/>
  <c r="Y564" i="1" s="1" a="1"/>
  <c r="Y564" i="1" s="1"/>
  <c r="AA570" i="1" a="1"/>
  <c r="AA570" i="1" s="1"/>
  <c r="V570" i="1" a="1"/>
  <c r="V570" i="1" s="1"/>
  <c r="Z570" i="1" a="1"/>
  <c r="Z570" i="1" s="1"/>
  <c r="X570" i="1" a="1"/>
  <c r="X570" i="1" s="1"/>
  <c r="Y570" i="1" s="1" a="1"/>
  <c r="Y570" i="1" s="1"/>
  <c r="W576" i="1"/>
  <c r="AA576" i="1" a="1"/>
  <c r="AA576" i="1" s="1"/>
  <c r="V576" i="1" a="1"/>
  <c r="V576" i="1" s="1"/>
  <c r="Z576" i="1" a="1"/>
  <c r="Z576" i="1" s="1"/>
  <c r="X576" i="1" a="1"/>
  <c r="X576" i="1" s="1"/>
  <c r="Y576" i="1" s="1" a="1"/>
  <c r="Y576" i="1" s="1"/>
  <c r="AA582" i="1" a="1"/>
  <c r="AA582" i="1" s="1"/>
  <c r="V582" i="1" a="1"/>
  <c r="V582" i="1" s="1"/>
  <c r="Z582" i="1" a="1"/>
  <c r="Z582" i="1" s="1"/>
  <c r="X582" i="1" a="1"/>
  <c r="X582" i="1" s="1"/>
  <c r="Y582" i="1" s="1" a="1"/>
  <c r="Y582" i="1" s="1"/>
  <c r="AA588" i="1" a="1"/>
  <c r="AA588" i="1" s="1"/>
  <c r="V588" i="1" a="1"/>
  <c r="V588" i="1" s="1"/>
  <c r="X588" i="1" a="1"/>
  <c r="X588" i="1" s="1"/>
  <c r="Y588" i="1" s="1" a="1"/>
  <c r="Y588" i="1" s="1"/>
  <c r="V594" i="1" a="1"/>
  <c r="V594" i="1" s="1"/>
  <c r="AA594" i="1" a="1"/>
  <c r="AA594" i="1" s="1"/>
  <c r="Z594" i="1" a="1"/>
  <c r="Z594" i="1" s="1"/>
  <c r="W600" i="1"/>
  <c r="AA600" i="1" a="1"/>
  <c r="AA600" i="1" s="1"/>
  <c r="V600" i="1" a="1"/>
  <c r="V600" i="1" s="1"/>
  <c r="Z600" i="1" a="1"/>
  <c r="Z600" i="1" s="1"/>
  <c r="X600" i="1" a="1"/>
  <c r="X600" i="1" s="1"/>
  <c r="Y600" i="1" s="1" a="1"/>
  <c r="Y600" i="1" s="1"/>
  <c r="AA606" i="1" a="1"/>
  <c r="AA606" i="1" s="1"/>
  <c r="V606" i="1" a="1"/>
  <c r="V606" i="1" s="1"/>
  <c r="X606" i="1" a="1"/>
  <c r="X606" i="1" s="1"/>
  <c r="Y606" i="1" s="1" a="1"/>
  <c r="Y606" i="1" s="1"/>
  <c r="Z606" i="1" a="1"/>
  <c r="Z606" i="1" s="1"/>
  <c r="AA612" i="1" a="1"/>
  <c r="AA612" i="1" s="1"/>
  <c r="V612" i="1" a="1"/>
  <c r="V612" i="1" s="1"/>
  <c r="X612" i="1" a="1"/>
  <c r="X612" i="1" s="1"/>
  <c r="Y612" i="1" s="1" a="1"/>
  <c r="Y612" i="1" s="1"/>
  <c r="Z612" i="1" a="1"/>
  <c r="Z612" i="1" s="1"/>
  <c r="V618" i="1" a="1"/>
  <c r="V618" i="1" s="1"/>
  <c r="AA618" i="1" a="1"/>
  <c r="AA618" i="1" s="1"/>
  <c r="Z618" i="1" a="1"/>
  <c r="Z618" i="1" s="1"/>
  <c r="AA624" i="1" a="1"/>
  <c r="AA624" i="1" s="1"/>
  <c r="V624" i="1" a="1"/>
  <c r="V624" i="1" s="1"/>
  <c r="X624" i="1" a="1"/>
  <c r="X624" i="1" s="1"/>
  <c r="Y624" i="1" s="1" a="1"/>
  <c r="Y624" i="1" s="1"/>
  <c r="Z624" i="1" a="1"/>
  <c r="Z624" i="1" s="1"/>
  <c r="AA630" i="1" a="1"/>
  <c r="AA630" i="1" s="1"/>
  <c r="V630" i="1" a="1"/>
  <c r="V630" i="1" s="1"/>
  <c r="X630" i="1" a="1"/>
  <c r="X630" i="1" s="1"/>
  <c r="Y630" i="1" s="1" a="1"/>
  <c r="Y630" i="1" s="1"/>
  <c r="Z630" i="1" a="1"/>
  <c r="Z630" i="1" s="1"/>
  <c r="AA636" i="1" a="1"/>
  <c r="AA636" i="1" s="1"/>
  <c r="V636" i="1" a="1"/>
  <c r="V636" i="1" s="1"/>
  <c r="X636" i="1" a="1"/>
  <c r="X636" i="1" s="1"/>
  <c r="Y636" i="1" s="1" a="1"/>
  <c r="Y636" i="1" s="1"/>
  <c r="Z636" i="1" a="1"/>
  <c r="Z636" i="1" s="1"/>
  <c r="V642" i="1" a="1"/>
  <c r="V642" i="1" s="1"/>
  <c r="AA642" i="1" a="1"/>
  <c r="AA642" i="1" s="1"/>
  <c r="Z642" i="1" a="1"/>
  <c r="Z642" i="1" s="1"/>
  <c r="AA648" i="1" a="1"/>
  <c r="AA648" i="1" s="1"/>
  <c r="V648" i="1" a="1"/>
  <c r="V648" i="1" s="1"/>
  <c r="X648" i="1" a="1"/>
  <c r="X648" i="1" s="1"/>
  <c r="Y648" i="1" s="1" a="1"/>
  <c r="Y648" i="1" s="1"/>
  <c r="U654" i="1"/>
  <c r="V654" i="1" a="1"/>
  <c r="V654" i="1" s="1"/>
  <c r="AA654" i="1" a="1"/>
  <c r="AA654" i="1" s="1"/>
  <c r="X654" i="1" a="1"/>
  <c r="X654" i="1" s="1"/>
  <c r="Y654" i="1" s="1" a="1"/>
  <c r="Y654" i="1" s="1"/>
  <c r="Z654" i="1" a="1"/>
  <c r="Z654" i="1" s="1"/>
  <c r="AA660" i="1" a="1"/>
  <c r="AA660" i="1" s="1"/>
  <c r="V660" i="1" a="1"/>
  <c r="V660" i="1" s="1"/>
  <c r="X660" i="1" a="1"/>
  <c r="X660" i="1" s="1"/>
  <c r="Y660" i="1" s="1" a="1"/>
  <c r="Y660" i="1" s="1"/>
  <c r="Z660" i="1" a="1"/>
  <c r="Z660" i="1" s="1"/>
  <c r="W666" i="1"/>
  <c r="V666" i="1" a="1"/>
  <c r="V666" i="1" s="1"/>
  <c r="AA666" i="1" a="1"/>
  <c r="AA666" i="1" s="1"/>
  <c r="Z666" i="1" a="1"/>
  <c r="Z666" i="1" s="1"/>
  <c r="AA672" i="1" a="1"/>
  <c r="AA672" i="1" s="1"/>
  <c r="V672" i="1" a="1"/>
  <c r="V672" i="1" s="1"/>
  <c r="Z672" i="1" a="1"/>
  <c r="Z672" i="1" s="1"/>
  <c r="X672" i="1" a="1"/>
  <c r="X672" i="1" s="1"/>
  <c r="Y672" i="1" s="1" a="1"/>
  <c r="Y672" i="1" s="1"/>
  <c r="W678" i="1"/>
  <c r="AA678" i="1" a="1"/>
  <c r="AA678" i="1" s="1"/>
  <c r="V678" i="1" a="1"/>
  <c r="V678" i="1" s="1"/>
  <c r="Z678" i="1" a="1"/>
  <c r="Z678" i="1" s="1"/>
  <c r="X678" i="1" a="1"/>
  <c r="X678" i="1" s="1"/>
  <c r="Y678" i="1" s="1" a="1"/>
  <c r="Y678" i="1" s="1"/>
  <c r="AA684" i="1" a="1"/>
  <c r="AA684" i="1" s="1"/>
  <c r="V684" i="1" a="1"/>
  <c r="V684" i="1" s="1"/>
  <c r="X684" i="1" a="1"/>
  <c r="X684" i="1" s="1"/>
  <c r="Y684" i="1" s="1" a="1"/>
  <c r="Y684" i="1" s="1"/>
  <c r="Z684" i="1" a="1"/>
  <c r="Z684" i="1" s="1"/>
  <c r="W690" i="1"/>
  <c r="V690" i="1" a="1"/>
  <c r="V690" i="1" s="1"/>
  <c r="AA690" i="1" a="1"/>
  <c r="AA690" i="1" s="1"/>
  <c r="Z690" i="1" a="1"/>
  <c r="Z690" i="1" s="1"/>
  <c r="AA696" i="1" a="1"/>
  <c r="AA696" i="1" s="1"/>
  <c r="V696" i="1" a="1"/>
  <c r="V696" i="1" s="1"/>
  <c r="Z696" i="1" a="1"/>
  <c r="Z696" i="1" s="1"/>
  <c r="X696" i="1" a="1"/>
  <c r="X696" i="1" s="1"/>
  <c r="Y696" i="1" s="1" a="1"/>
  <c r="Y696" i="1" s="1"/>
  <c r="W702" i="1"/>
  <c r="V702" i="1" a="1"/>
  <c r="V702" i="1" s="1"/>
  <c r="AA702" i="1" a="1"/>
  <c r="AA702" i="1" s="1"/>
  <c r="Z702" i="1" a="1"/>
  <c r="Z702" i="1" s="1"/>
  <c r="X702" i="1" a="1"/>
  <c r="X702" i="1" s="1"/>
  <c r="Y702" i="1" s="1" a="1"/>
  <c r="Y702" i="1" s="1"/>
  <c r="AA708" i="1" a="1"/>
  <c r="AA708" i="1" s="1"/>
  <c r="V708" i="1" a="1"/>
  <c r="V708" i="1" s="1"/>
  <c r="Z708" i="1" a="1"/>
  <c r="Z708" i="1" s="1"/>
  <c r="X708" i="1" a="1"/>
  <c r="X708" i="1" s="1"/>
  <c r="Y708" i="1" s="1" a="1"/>
  <c r="Y708" i="1" s="1"/>
  <c r="W714" i="1"/>
  <c r="V714" i="1" a="1"/>
  <c r="V714" i="1" s="1"/>
  <c r="AA714" i="1" a="1"/>
  <c r="AA714" i="1" s="1"/>
  <c r="Z714" i="1" a="1"/>
  <c r="Z714" i="1" s="1"/>
  <c r="AA720" i="1" a="1"/>
  <c r="AA720" i="1" s="1"/>
  <c r="V720" i="1" a="1"/>
  <c r="V720" i="1" s="1"/>
  <c r="Z720" i="1" a="1"/>
  <c r="Z720" i="1" s="1"/>
  <c r="X720" i="1" a="1"/>
  <c r="X720" i="1" s="1"/>
  <c r="Y720" i="1" s="1" a="1"/>
  <c r="Y720" i="1" s="1"/>
  <c r="W726" i="1"/>
  <c r="AA726" i="1" a="1"/>
  <c r="AA726" i="1" s="1"/>
  <c r="V726" i="1" a="1"/>
  <c r="V726" i="1" s="1"/>
  <c r="X726" i="1" a="1"/>
  <c r="X726" i="1" s="1"/>
  <c r="Y726" i="1" s="1" a="1"/>
  <c r="Y726" i="1" s="1"/>
  <c r="Z726" i="1" a="1"/>
  <c r="Z726" i="1" s="1"/>
  <c r="AA732" i="1" a="1"/>
  <c r="AA732" i="1" s="1"/>
  <c r="V732" i="1" a="1"/>
  <c r="V732" i="1" s="1"/>
  <c r="Z732" i="1" a="1"/>
  <c r="Z732" i="1" s="1"/>
  <c r="X732" i="1" a="1"/>
  <c r="X732" i="1" s="1"/>
  <c r="Y732" i="1" s="1" a="1"/>
  <c r="Y732" i="1" s="1"/>
  <c r="W738" i="1"/>
  <c r="V738" i="1" a="1"/>
  <c r="V738" i="1" s="1"/>
  <c r="AA738" i="1" a="1"/>
  <c r="AA738" i="1" s="1"/>
  <c r="Z738" i="1" a="1"/>
  <c r="Z738" i="1" s="1"/>
  <c r="AA744" i="1" a="1"/>
  <c r="AA744" i="1" s="1"/>
  <c r="V744" i="1" a="1"/>
  <c r="V744" i="1" s="1"/>
  <c r="Z744" i="1" a="1"/>
  <c r="Z744" i="1" s="1"/>
  <c r="X744" i="1" a="1"/>
  <c r="X744" i="1" s="1"/>
  <c r="Y744" i="1" s="1" a="1"/>
  <c r="Y744" i="1" s="1"/>
  <c r="W750" i="1"/>
  <c r="AA750" i="1" a="1"/>
  <c r="AA750" i="1" s="1"/>
  <c r="V750" i="1" a="1"/>
  <c r="V750" i="1" s="1"/>
  <c r="X750" i="1" a="1"/>
  <c r="X750" i="1" s="1"/>
  <c r="Y750" i="1" s="1" a="1"/>
  <c r="Y750" i="1" s="1"/>
  <c r="Z750" i="1" a="1"/>
  <c r="Z750" i="1" s="1"/>
  <c r="U756" i="1"/>
  <c r="AA756" i="1" a="1"/>
  <c r="AA756" i="1" s="1"/>
  <c r="V756" i="1" a="1"/>
  <c r="V756" i="1" s="1"/>
  <c r="Z756" i="1" a="1"/>
  <c r="Z756" i="1" s="1"/>
  <c r="X756" i="1" a="1"/>
  <c r="X756" i="1" s="1"/>
  <c r="Y756" i="1" s="1" a="1"/>
  <c r="Y756" i="1" s="1"/>
  <c r="W762" i="1"/>
  <c r="V762" i="1" a="1"/>
  <c r="V762" i="1" s="1"/>
  <c r="AA762" i="1" a="1"/>
  <c r="AA762" i="1" s="1"/>
  <c r="Z762" i="1" a="1"/>
  <c r="Z762" i="1" s="1"/>
  <c r="AA768" i="1" a="1"/>
  <c r="AA768" i="1" s="1"/>
  <c r="V768" i="1" a="1"/>
  <c r="V768" i="1" s="1"/>
  <c r="Z768" i="1" a="1"/>
  <c r="Z768" i="1" s="1"/>
  <c r="X768" i="1" a="1"/>
  <c r="X768" i="1" s="1"/>
  <c r="Y768" i="1" s="1" a="1"/>
  <c r="Y768" i="1" s="1"/>
  <c r="W774" i="1"/>
  <c r="V774" i="1" a="1"/>
  <c r="V774" i="1" s="1"/>
  <c r="AA774" i="1" a="1"/>
  <c r="AA774" i="1" s="1"/>
  <c r="X774" i="1" a="1"/>
  <c r="X774" i="1" s="1"/>
  <c r="Y774" i="1" s="1" a="1"/>
  <c r="Y774" i="1" s="1"/>
  <c r="Z774" i="1" a="1"/>
  <c r="Z774" i="1" s="1"/>
  <c r="AA780" i="1" a="1"/>
  <c r="AA780" i="1" s="1"/>
  <c r="V780" i="1" a="1"/>
  <c r="V780" i="1" s="1"/>
  <c r="Z780" i="1" a="1"/>
  <c r="Z780" i="1" s="1"/>
  <c r="X780" i="1" a="1"/>
  <c r="X780" i="1" s="1"/>
  <c r="Y780" i="1" s="1" a="1"/>
  <c r="Y780" i="1" s="1"/>
  <c r="V786" i="1" a="1"/>
  <c r="V786" i="1" s="1"/>
  <c r="AA786" i="1" a="1"/>
  <c r="AA786" i="1" s="1"/>
  <c r="Z786" i="1" a="1"/>
  <c r="Z786" i="1" s="1"/>
  <c r="AA792" i="1" a="1"/>
  <c r="AA792" i="1" s="1"/>
  <c r="V792" i="1" a="1"/>
  <c r="V792" i="1" s="1"/>
  <c r="Z792" i="1" a="1"/>
  <c r="Z792" i="1" s="1"/>
  <c r="X792" i="1" a="1"/>
  <c r="X792" i="1" s="1"/>
  <c r="Y792" i="1" s="1" a="1"/>
  <c r="Y792" i="1" s="1"/>
  <c r="W798" i="1"/>
  <c r="AA798" i="1" a="1"/>
  <c r="AA798" i="1" s="1"/>
  <c r="V798" i="1" a="1"/>
  <c r="V798" i="1" s="1"/>
  <c r="Z798" i="1" a="1"/>
  <c r="Z798" i="1" s="1"/>
  <c r="X798" i="1" a="1"/>
  <c r="X798" i="1" s="1"/>
  <c r="Y798" i="1" s="1" a="1"/>
  <c r="Y798" i="1" s="1"/>
  <c r="AA804" i="1" a="1"/>
  <c r="AA804" i="1" s="1"/>
  <c r="V804" i="1" a="1"/>
  <c r="V804" i="1" s="1"/>
  <c r="Z804" i="1" a="1"/>
  <c r="Z804" i="1" s="1"/>
  <c r="X804" i="1" a="1"/>
  <c r="X804" i="1" s="1"/>
  <c r="Y804" i="1" s="1" a="1"/>
  <c r="Y804" i="1" s="1"/>
  <c r="V810" i="1" a="1"/>
  <c r="V810" i="1" s="1"/>
  <c r="AA810" i="1" a="1"/>
  <c r="AA810" i="1" s="1"/>
  <c r="Z810" i="1" a="1"/>
  <c r="Z810" i="1" s="1"/>
  <c r="AA816" i="1" a="1"/>
  <c r="AA816" i="1" s="1"/>
  <c r="V816" i="1" a="1"/>
  <c r="V816" i="1" s="1"/>
  <c r="Z816" i="1" a="1"/>
  <c r="Z816" i="1" s="1"/>
  <c r="X816" i="1" a="1"/>
  <c r="X816" i="1" s="1"/>
  <c r="Y816" i="1" s="1" a="1"/>
  <c r="Y816" i="1" s="1"/>
  <c r="K5" i="1" a="1"/>
  <c r="K5" i="1" s="1"/>
  <c r="K29" i="1" a="1"/>
  <c r="K29" i="1" s="1"/>
  <c r="K53" i="1" a="1"/>
  <c r="K53" i="1" s="1"/>
  <c r="K77" i="1" a="1"/>
  <c r="K77" i="1" s="1"/>
  <c r="K101" i="1" a="1"/>
  <c r="K101" i="1" s="1"/>
  <c r="K125" i="1" a="1"/>
  <c r="K125" i="1" s="1"/>
  <c r="K149" i="1" a="1"/>
  <c r="K149" i="1" s="1"/>
  <c r="K173" i="1" a="1"/>
  <c r="K173" i="1" s="1"/>
  <c r="K197" i="1" a="1"/>
  <c r="K197" i="1" s="1"/>
  <c r="K221" i="1" a="1"/>
  <c r="K221" i="1" s="1"/>
  <c r="K245" i="1" a="1"/>
  <c r="K245" i="1" s="1"/>
  <c r="K269" i="1" a="1"/>
  <c r="K269" i="1" s="1"/>
  <c r="K293" i="1" a="1"/>
  <c r="K293" i="1" s="1"/>
  <c r="K317" i="1" a="1"/>
  <c r="K317" i="1" s="1"/>
  <c r="K341" i="1" a="1"/>
  <c r="K341" i="1" s="1"/>
  <c r="K365" i="1" a="1"/>
  <c r="K365" i="1" s="1"/>
  <c r="K389" i="1" a="1"/>
  <c r="K389" i="1" s="1"/>
  <c r="K413" i="1" a="1"/>
  <c r="K413" i="1" s="1"/>
  <c r="K437" i="1" a="1"/>
  <c r="K437" i="1" s="1"/>
  <c r="K461" i="1" a="1"/>
  <c r="K461" i="1" s="1"/>
  <c r="K485" i="1" a="1"/>
  <c r="K485" i="1" s="1"/>
  <c r="K509" i="1" a="1"/>
  <c r="K509" i="1" s="1"/>
  <c r="K533" i="1" a="1"/>
  <c r="K533" i="1" s="1"/>
  <c r="K557" i="1" a="1"/>
  <c r="K557" i="1" s="1"/>
  <c r="K581" i="1" a="1"/>
  <c r="K581" i="1" s="1"/>
  <c r="K605" i="1" a="1"/>
  <c r="K605" i="1" s="1"/>
  <c r="K629" i="1" a="1"/>
  <c r="K629" i="1" s="1"/>
  <c r="K653" i="1" a="1"/>
  <c r="K653" i="1" s="1"/>
  <c r="K677" i="1" a="1"/>
  <c r="K677" i="1" s="1"/>
  <c r="K701" i="1" a="1"/>
  <c r="K701" i="1" s="1"/>
  <c r="K725" i="1" a="1"/>
  <c r="K725" i="1" s="1"/>
  <c r="K749" i="1" a="1"/>
  <c r="K749" i="1" s="1"/>
  <c r="K773" i="1" a="1"/>
  <c r="K773" i="1" s="1"/>
  <c r="K797" i="1" a="1"/>
  <c r="K797" i="1" s="1"/>
  <c r="K821" i="1" a="1"/>
  <c r="K821" i="1" s="1"/>
  <c r="K845" i="1" a="1"/>
  <c r="K845" i="1" s="1"/>
  <c r="K869" i="1" a="1"/>
  <c r="K869" i="1" s="1"/>
  <c r="K893" i="1" a="1"/>
  <c r="K893" i="1" s="1"/>
  <c r="K917" i="1" a="1"/>
  <c r="K917" i="1" s="1"/>
  <c r="K941" i="1" a="1"/>
  <c r="K941" i="1" s="1"/>
  <c r="K965" i="1" a="1"/>
  <c r="K965" i="1" s="1"/>
  <c r="K989" i="1" a="1"/>
  <c r="K989" i="1" s="1"/>
  <c r="K1013" i="1" a="1"/>
  <c r="K1013" i="1" s="1"/>
  <c r="X323" i="1" a="1"/>
  <c r="X323" i="1" s="1"/>
  <c r="Y323" i="1" s="1" a="1"/>
  <c r="Y323" i="1" s="1"/>
  <c r="X642" i="1" a="1"/>
  <c r="X642" i="1" s="1"/>
  <c r="Y642" i="1" s="1" a="1"/>
  <c r="Y642" i="1" s="1"/>
  <c r="X785" i="1" a="1"/>
  <c r="X785" i="1" s="1"/>
  <c r="Y785" i="1" s="1" a="1"/>
  <c r="Y785" i="1" s="1"/>
  <c r="Z588" i="1" a="1"/>
  <c r="Z588" i="1" s="1"/>
  <c r="AA272" i="1" a="1"/>
  <c r="AA272" i="1" s="1"/>
  <c r="V272" i="1" a="1"/>
  <c r="V272" i="1" s="1"/>
  <c r="Z272" i="1" a="1"/>
  <c r="Z272" i="1" s="1"/>
  <c r="X272" i="1" a="1"/>
  <c r="X272" i="1" s="1"/>
  <c r="Y272" i="1" s="1" a="1"/>
  <c r="Y272" i="1" s="1"/>
  <c r="W821" i="1"/>
  <c r="V821" i="1" a="1"/>
  <c r="V821" i="1" s="1"/>
  <c r="AA821" i="1" a="1"/>
  <c r="AA821" i="1" s="1"/>
  <c r="X821" i="1" a="1"/>
  <c r="X821" i="1" s="1"/>
  <c r="Y821" i="1" s="1" a="1"/>
  <c r="Y821" i="1" s="1"/>
  <c r="V929" i="1" a="1"/>
  <c r="V929" i="1" s="1"/>
  <c r="AA929" i="1" a="1"/>
  <c r="AA929" i="1" s="1"/>
  <c r="Z929" i="1" a="1"/>
  <c r="Z929" i="1" s="1"/>
  <c r="K362" i="1" a="1"/>
  <c r="K362" i="1" s="1"/>
  <c r="K890" i="1" a="1"/>
  <c r="K890" i="1" s="1"/>
  <c r="V371" i="1" a="1"/>
  <c r="V371" i="1" s="1"/>
  <c r="AA371" i="1" a="1"/>
  <c r="AA371" i="1" s="1"/>
  <c r="Z371" i="1" a="1"/>
  <c r="Z371" i="1" s="1"/>
  <c r="K51" i="1" a="1"/>
  <c r="K51" i="1" s="1"/>
  <c r="K315" i="1" a="1"/>
  <c r="K315" i="1" s="1"/>
  <c r="K531" i="1" a="1"/>
  <c r="K531" i="1" s="1"/>
  <c r="K699" i="1" a="1"/>
  <c r="K699" i="1" s="1"/>
  <c r="K1011" i="1" a="1"/>
  <c r="K1011" i="1" s="1"/>
  <c r="AA18" i="1" a="1"/>
  <c r="AA18" i="1" s="1"/>
  <c r="V18" i="1" a="1"/>
  <c r="V18" i="1" s="1"/>
  <c r="Z18" i="1" a="1"/>
  <c r="Z18" i="1" s="1"/>
  <c r="W49" i="1"/>
  <c r="V49" i="1" a="1"/>
  <c r="V49" i="1" s="1"/>
  <c r="AA49" i="1" a="1"/>
  <c r="AA49" i="1" s="1"/>
  <c r="Z49" i="1" a="1"/>
  <c r="Z49" i="1" s="1"/>
  <c r="T87" i="1" a="1"/>
  <c r="T87" i="1" s="1"/>
  <c r="AA87" i="1" a="1"/>
  <c r="AA87" i="1" s="1"/>
  <c r="V87" i="1" a="1"/>
  <c r="V87" i="1" s="1"/>
  <c r="Z87" i="1" a="1"/>
  <c r="Z87" i="1" s="1"/>
  <c r="W116" i="1"/>
  <c r="AA116" i="1" a="1"/>
  <c r="AA116" i="1" s="1"/>
  <c r="V116" i="1" a="1"/>
  <c r="V116" i="1" s="1"/>
  <c r="Z116" i="1" a="1"/>
  <c r="Z116" i="1" s="1"/>
  <c r="X116" i="1" a="1"/>
  <c r="X116" i="1" s="1"/>
  <c r="Y116" i="1" s="1" a="1"/>
  <c r="Y116" i="1" s="1"/>
  <c r="W145" i="1"/>
  <c r="V145" i="1" a="1"/>
  <c r="V145" i="1" s="1"/>
  <c r="AA145" i="1" a="1"/>
  <c r="AA145" i="1" s="1"/>
  <c r="Z145" i="1" a="1"/>
  <c r="Z145" i="1" s="1"/>
  <c r="W169" i="1"/>
  <c r="V169" i="1" a="1"/>
  <c r="V169" i="1" s="1"/>
  <c r="AA169" i="1" a="1"/>
  <c r="AA169" i="1" s="1"/>
  <c r="Z169" i="1" a="1"/>
  <c r="Z169" i="1" s="1"/>
  <c r="W193" i="1"/>
  <c r="AA193" i="1" a="1"/>
  <c r="AA193" i="1" s="1"/>
  <c r="V193" i="1" a="1"/>
  <c r="V193" i="1" s="1"/>
  <c r="Z193" i="1" a="1"/>
  <c r="Z193" i="1" s="1"/>
  <c r="T219" i="1" a="1"/>
  <c r="T219" i="1" s="1"/>
  <c r="AA219" i="1" a="1"/>
  <c r="AA219" i="1" s="1"/>
  <c r="V219" i="1" a="1"/>
  <c r="V219" i="1" s="1"/>
  <c r="Z219" i="1" a="1"/>
  <c r="Z219" i="1" s="1"/>
  <c r="W246" i="1"/>
  <c r="AA246" i="1" a="1"/>
  <c r="AA246" i="1" s="1"/>
  <c r="V246" i="1" a="1"/>
  <c r="V246" i="1" s="1"/>
  <c r="X246" i="1" a="1"/>
  <c r="X246" i="1" s="1"/>
  <c r="Y246" i="1" s="1" a="1"/>
  <c r="Y246" i="1" s="1"/>
  <c r="Z246" i="1" a="1"/>
  <c r="Z246" i="1" s="1"/>
  <c r="V276" i="1" a="1"/>
  <c r="V276" i="1" s="1"/>
  <c r="AA276" i="1" a="1"/>
  <c r="AA276" i="1" s="1"/>
  <c r="Z276" i="1" a="1"/>
  <c r="Z276" i="1" s="1"/>
  <c r="V300" i="1" a="1"/>
  <c r="V300" i="1" s="1"/>
  <c r="AA300" i="1" a="1"/>
  <c r="AA300" i="1" s="1"/>
  <c r="Z300" i="1" a="1"/>
  <c r="Z300" i="1" s="1"/>
  <c r="V324" i="1" a="1"/>
  <c r="V324" i="1" s="1"/>
  <c r="AA324" i="1" a="1"/>
  <c r="AA324" i="1" s="1"/>
  <c r="Z324" i="1" a="1"/>
  <c r="Z324" i="1" s="1"/>
  <c r="V348" i="1" a="1"/>
  <c r="V348" i="1" s="1"/>
  <c r="AA348" i="1" a="1"/>
  <c r="AA348" i="1" s="1"/>
  <c r="Z348" i="1" a="1"/>
  <c r="Z348" i="1" s="1"/>
  <c r="AA378" i="1" a="1"/>
  <c r="AA378" i="1" s="1"/>
  <c r="V378" i="1" a="1"/>
  <c r="V378" i="1" s="1"/>
  <c r="Z378" i="1" a="1"/>
  <c r="Z378" i="1" s="1"/>
  <c r="AA431" i="1" a="1"/>
  <c r="AA431" i="1" s="1"/>
  <c r="V431" i="1" a="1"/>
  <c r="V431" i="1" s="1"/>
  <c r="Z431" i="1" a="1"/>
  <c r="Z431" i="1" s="1"/>
  <c r="X431" i="1" a="1"/>
  <c r="X431" i="1" s="1"/>
  <c r="Y431" i="1" s="1" a="1"/>
  <c r="Y431" i="1" s="1"/>
  <c r="AA479" i="1" a="1"/>
  <c r="AA479" i="1" s="1"/>
  <c r="V479" i="1" a="1"/>
  <c r="V479" i="1" s="1"/>
  <c r="Z479" i="1" a="1"/>
  <c r="Z479" i="1" s="1"/>
  <c r="X479" i="1" a="1"/>
  <c r="X479" i="1" s="1"/>
  <c r="Y479" i="1" s="1" a="1"/>
  <c r="Y479" i="1" s="1"/>
  <c r="AA503" i="1" a="1"/>
  <c r="AA503" i="1" s="1"/>
  <c r="V503" i="1" a="1"/>
  <c r="V503" i="1" s="1"/>
  <c r="Z503" i="1" a="1"/>
  <c r="Z503" i="1" s="1"/>
  <c r="X503" i="1" a="1"/>
  <c r="X503" i="1" s="1"/>
  <c r="Y503" i="1" s="1" a="1"/>
  <c r="Y503" i="1" s="1"/>
  <c r="W822" i="1"/>
  <c r="V822" i="1" a="1"/>
  <c r="V822" i="1" s="1"/>
  <c r="AA822" i="1" a="1"/>
  <c r="AA822" i="1" s="1"/>
  <c r="X822" i="1" a="1"/>
  <c r="X822" i="1" s="1"/>
  <c r="Y822" i="1" s="1" a="1"/>
  <c r="Y822" i="1" s="1"/>
  <c r="Z822" i="1" a="1"/>
  <c r="Z822" i="1" s="1"/>
  <c r="W828" i="1"/>
  <c r="AA828" i="1" a="1"/>
  <c r="AA828" i="1" s="1"/>
  <c r="V828" i="1" a="1"/>
  <c r="V828" i="1" s="1"/>
  <c r="Z828" i="1" a="1"/>
  <c r="Z828" i="1" s="1"/>
  <c r="X828" i="1" a="1"/>
  <c r="X828" i="1" s="1"/>
  <c r="Y828" i="1" s="1" a="1"/>
  <c r="Y828" i="1" s="1"/>
  <c r="V834" i="1" a="1"/>
  <c r="V834" i="1" s="1"/>
  <c r="AA834" i="1" a="1"/>
  <c r="AA834" i="1" s="1"/>
  <c r="Z834" i="1" a="1"/>
  <c r="Z834" i="1" s="1"/>
  <c r="AA840" i="1" a="1"/>
  <c r="AA840" i="1" s="1"/>
  <c r="V840" i="1" a="1"/>
  <c r="V840" i="1" s="1"/>
  <c r="Z840" i="1" a="1"/>
  <c r="Z840" i="1" s="1"/>
  <c r="X840" i="1" a="1"/>
  <c r="X840" i="1" s="1"/>
  <c r="Y840" i="1" s="1" a="1"/>
  <c r="Y840" i="1" s="1"/>
  <c r="W846" i="1"/>
  <c r="AA846" i="1" a="1"/>
  <c r="AA846" i="1" s="1"/>
  <c r="V846" i="1" a="1"/>
  <c r="V846" i="1" s="1"/>
  <c r="X846" i="1" a="1"/>
  <c r="X846" i="1" s="1"/>
  <c r="Y846" i="1" s="1" a="1"/>
  <c r="Y846" i="1" s="1"/>
  <c r="Z846" i="1" a="1"/>
  <c r="Z846" i="1" s="1"/>
  <c r="AA852" i="1" a="1"/>
  <c r="AA852" i="1" s="1"/>
  <c r="V852" i="1" a="1"/>
  <c r="V852" i="1" s="1"/>
  <c r="X852" i="1" a="1"/>
  <c r="X852" i="1" s="1"/>
  <c r="Y852" i="1" s="1" a="1"/>
  <c r="Y852" i="1" s="1"/>
  <c r="Z852" i="1" a="1"/>
  <c r="Z852" i="1" s="1"/>
  <c r="V858" i="1" a="1"/>
  <c r="V858" i="1" s="1"/>
  <c r="AA858" i="1" a="1"/>
  <c r="AA858" i="1" s="1"/>
  <c r="Z858" i="1" a="1"/>
  <c r="Z858" i="1" s="1"/>
  <c r="AA864" i="1" a="1"/>
  <c r="AA864" i="1" s="1"/>
  <c r="V864" i="1" a="1"/>
  <c r="V864" i="1" s="1"/>
  <c r="Z864" i="1" a="1"/>
  <c r="Z864" i="1" s="1"/>
  <c r="X864" i="1" a="1"/>
  <c r="X864" i="1" s="1"/>
  <c r="Y864" i="1" s="1" a="1"/>
  <c r="Y864" i="1" s="1"/>
  <c r="W870" i="1"/>
  <c r="V870" i="1" a="1"/>
  <c r="V870" i="1" s="1"/>
  <c r="AA870" i="1" a="1"/>
  <c r="AA870" i="1" s="1"/>
  <c r="Z870" i="1" a="1"/>
  <c r="Z870" i="1" s="1"/>
  <c r="X870" i="1" a="1"/>
  <c r="X870" i="1" s="1"/>
  <c r="Y870" i="1" s="1" a="1"/>
  <c r="Y870" i="1" s="1"/>
  <c r="W876" i="1"/>
  <c r="AA876" i="1" a="1"/>
  <c r="AA876" i="1" s="1"/>
  <c r="V876" i="1" a="1"/>
  <c r="V876" i="1" s="1"/>
  <c r="Z876" i="1" a="1"/>
  <c r="Z876" i="1" s="1"/>
  <c r="X876" i="1" a="1"/>
  <c r="X876" i="1" s="1"/>
  <c r="Y876" i="1" s="1" a="1"/>
  <c r="Y876" i="1" s="1"/>
  <c r="W882" i="1"/>
  <c r="V882" i="1" a="1"/>
  <c r="V882" i="1" s="1"/>
  <c r="AA882" i="1" a="1"/>
  <c r="AA882" i="1" s="1"/>
  <c r="Z882" i="1" a="1"/>
  <c r="Z882" i="1" s="1"/>
  <c r="AA888" i="1" a="1"/>
  <c r="AA888" i="1" s="1"/>
  <c r="V888" i="1" a="1"/>
  <c r="V888" i="1" s="1"/>
  <c r="Z888" i="1" a="1"/>
  <c r="Z888" i="1" s="1"/>
  <c r="X888" i="1" a="1"/>
  <c r="X888" i="1" s="1"/>
  <c r="Y888" i="1" s="1" a="1"/>
  <c r="Y888" i="1" s="1"/>
  <c r="AA894" i="1" a="1"/>
  <c r="AA894" i="1" s="1"/>
  <c r="V894" i="1" a="1"/>
  <c r="V894" i="1" s="1"/>
  <c r="X894" i="1" a="1"/>
  <c r="X894" i="1" s="1"/>
  <c r="Y894" i="1" s="1" a="1"/>
  <c r="Y894" i="1" s="1"/>
  <c r="Z894" i="1" a="1"/>
  <c r="Z894" i="1" s="1"/>
  <c r="AA900" i="1" a="1"/>
  <c r="AA900" i="1" s="1"/>
  <c r="V900" i="1" a="1"/>
  <c r="V900" i="1" s="1"/>
  <c r="Z900" i="1" a="1"/>
  <c r="Z900" i="1" s="1"/>
  <c r="X900" i="1" a="1"/>
  <c r="X900" i="1" s="1"/>
  <c r="Y900" i="1" s="1" a="1"/>
  <c r="Y900" i="1" s="1"/>
  <c r="W906" i="1"/>
  <c r="AA906" i="1" a="1"/>
  <c r="AA906" i="1" s="1"/>
  <c r="V906" i="1" a="1"/>
  <c r="V906" i="1" s="1"/>
  <c r="Z906" i="1" a="1"/>
  <c r="Z906" i="1" s="1"/>
  <c r="AA912" i="1" a="1"/>
  <c r="AA912" i="1" s="1"/>
  <c r="V912" i="1" a="1"/>
  <c r="V912" i="1" s="1"/>
  <c r="Z912" i="1" a="1"/>
  <c r="Z912" i="1" s="1"/>
  <c r="X912" i="1" a="1"/>
  <c r="X912" i="1" s="1"/>
  <c r="Y912" i="1" s="1" a="1"/>
  <c r="Y912" i="1" s="1"/>
  <c r="V918" i="1" a="1"/>
  <c r="V918" i="1" s="1"/>
  <c r="AA918" i="1" a="1"/>
  <c r="AA918" i="1" s="1"/>
  <c r="X918" i="1" a="1"/>
  <c r="X918" i="1" s="1"/>
  <c r="Y918" i="1" s="1" a="1"/>
  <c r="Y918" i="1" s="1"/>
  <c r="Z918" i="1" a="1"/>
  <c r="Z918" i="1" s="1"/>
  <c r="W924" i="1"/>
  <c r="AA924" i="1" a="1"/>
  <c r="AA924" i="1" s="1"/>
  <c r="V924" i="1" a="1"/>
  <c r="V924" i="1" s="1"/>
  <c r="Z924" i="1" a="1"/>
  <c r="Z924" i="1" s="1"/>
  <c r="X924" i="1" a="1"/>
  <c r="X924" i="1" s="1"/>
  <c r="Y924" i="1" s="1" a="1"/>
  <c r="Y924" i="1" s="1"/>
  <c r="V930" i="1" a="1"/>
  <c r="V930" i="1" s="1"/>
  <c r="AA930" i="1" a="1"/>
  <c r="AA930" i="1" s="1"/>
  <c r="Z930" i="1" a="1"/>
  <c r="Z930" i="1" s="1"/>
  <c r="AA939" i="1" a="1"/>
  <c r="AA939" i="1" s="1"/>
  <c r="V939" i="1" a="1"/>
  <c r="V939" i="1" s="1"/>
  <c r="Z939" i="1" a="1"/>
  <c r="Z939" i="1" s="1"/>
  <c r="X939" i="1" a="1"/>
  <c r="X939" i="1" s="1"/>
  <c r="Y939" i="1" s="1" a="1"/>
  <c r="Y939" i="1" s="1"/>
  <c r="AA945" i="1" a="1"/>
  <c r="AA945" i="1" s="1"/>
  <c r="V945" i="1" a="1"/>
  <c r="V945" i="1" s="1"/>
  <c r="Z945" i="1" a="1"/>
  <c r="Z945" i="1" s="1"/>
  <c r="X945" i="1" a="1"/>
  <c r="X945" i="1" s="1"/>
  <c r="Y945" i="1" s="1" a="1"/>
  <c r="Y945" i="1" s="1"/>
  <c r="AA951" i="1" a="1"/>
  <c r="AA951" i="1" s="1"/>
  <c r="V951" i="1" a="1"/>
  <c r="V951" i="1" s="1"/>
  <c r="Z951" i="1" a="1"/>
  <c r="Z951" i="1" s="1"/>
  <c r="X951" i="1" a="1"/>
  <c r="X951" i="1" s="1"/>
  <c r="Y951" i="1" s="1" a="1"/>
  <c r="Y951" i="1" s="1"/>
  <c r="W959" i="1"/>
  <c r="AA959" i="1" a="1"/>
  <c r="AA959" i="1" s="1"/>
  <c r="V959" i="1" a="1"/>
  <c r="V959" i="1" s="1"/>
  <c r="Z959" i="1" a="1"/>
  <c r="Z959" i="1" s="1"/>
  <c r="X959" i="1" a="1"/>
  <c r="X959" i="1" s="1"/>
  <c r="Y959" i="1" s="1" a="1"/>
  <c r="Y959" i="1" s="1"/>
  <c r="AA968" i="1" a="1"/>
  <c r="AA968" i="1" s="1"/>
  <c r="V968" i="1" a="1"/>
  <c r="V968" i="1" s="1"/>
  <c r="Z968" i="1" a="1"/>
  <c r="Z968" i="1" s="1"/>
  <c r="X968" i="1" a="1"/>
  <c r="X968" i="1" s="1"/>
  <c r="Y968" i="1" s="1" a="1"/>
  <c r="Y968" i="1" s="1"/>
  <c r="AA974" i="1" a="1"/>
  <c r="AA974" i="1" s="1"/>
  <c r="V974" i="1" a="1"/>
  <c r="V974" i="1" s="1"/>
  <c r="X974" i="1" a="1"/>
  <c r="X974" i="1" s="1"/>
  <c r="Y974" i="1" s="1" a="1"/>
  <c r="Y974" i="1" s="1"/>
  <c r="Z974" i="1" a="1"/>
  <c r="Z974" i="1" s="1"/>
  <c r="AA980" i="1" a="1"/>
  <c r="AA980" i="1" s="1"/>
  <c r="V980" i="1" a="1"/>
  <c r="V980" i="1" s="1"/>
  <c r="Z980" i="1" a="1"/>
  <c r="Z980" i="1" s="1"/>
  <c r="X980" i="1" a="1"/>
  <c r="X980" i="1" s="1"/>
  <c r="Y980" i="1" s="1" a="1"/>
  <c r="Y980" i="1" s="1"/>
  <c r="W987" i="1"/>
  <c r="AA987" i="1" a="1"/>
  <c r="AA987" i="1" s="1"/>
  <c r="V987" i="1" a="1"/>
  <c r="V987" i="1" s="1"/>
  <c r="Z987" i="1" a="1"/>
  <c r="Z987" i="1" s="1"/>
  <c r="X987" i="1" a="1"/>
  <c r="X987" i="1" s="1"/>
  <c r="Y987" i="1" s="1" a="1"/>
  <c r="Y987" i="1" s="1"/>
  <c r="AA993" i="1" a="1"/>
  <c r="AA993" i="1" s="1"/>
  <c r="V993" i="1" a="1"/>
  <c r="V993" i="1" s="1"/>
  <c r="Z993" i="1" a="1"/>
  <c r="Z993" i="1" s="1"/>
  <c r="X993" i="1" a="1"/>
  <c r="X993" i="1" s="1"/>
  <c r="Y993" i="1" s="1" a="1"/>
  <c r="Y993" i="1" s="1"/>
  <c r="AA999" i="1" a="1"/>
  <c r="AA999" i="1" s="1"/>
  <c r="V999" i="1" a="1"/>
  <c r="V999" i="1" s="1"/>
  <c r="Z999" i="1" a="1"/>
  <c r="Z999" i="1" s="1"/>
  <c r="X999" i="1" a="1"/>
  <c r="X999" i="1" s="1"/>
  <c r="Y999" i="1" s="1" a="1"/>
  <c r="Y999" i="1" s="1"/>
  <c r="AA1005" i="1" a="1"/>
  <c r="AA1005" i="1" s="1"/>
  <c r="V1005" i="1" a="1"/>
  <c r="V1005" i="1" s="1"/>
  <c r="Z1005" i="1" a="1"/>
  <c r="Z1005" i="1" s="1"/>
  <c r="X1005" i="1" a="1"/>
  <c r="X1005" i="1" s="1"/>
  <c r="Y1005" i="1" s="1" a="1"/>
  <c r="Y1005" i="1" s="1"/>
  <c r="AA1011" i="1" a="1"/>
  <c r="AA1011" i="1" s="1"/>
  <c r="V1011" i="1" a="1"/>
  <c r="V1011" i="1" s="1"/>
  <c r="Z1011" i="1" a="1"/>
  <c r="Z1011" i="1" s="1"/>
  <c r="X1011" i="1" a="1"/>
  <c r="X1011" i="1" s="1"/>
  <c r="Y1011" i="1" s="1" a="1"/>
  <c r="Y1011" i="1" s="1"/>
  <c r="AA1017" i="1" a="1"/>
  <c r="AA1017" i="1" s="1"/>
  <c r="V1017" i="1" a="1"/>
  <c r="V1017" i="1" s="1"/>
  <c r="Z1017" i="1" a="1"/>
  <c r="Z1017" i="1" s="1"/>
  <c r="X1017" i="1" a="1"/>
  <c r="X1017" i="1" s="1"/>
  <c r="Y1017" i="1" s="1" a="1"/>
  <c r="Y1017" i="1" s="1"/>
  <c r="AA1023" i="1" a="1"/>
  <c r="AA1023" i="1" s="1"/>
  <c r="V1023" i="1" a="1"/>
  <c r="V1023" i="1" s="1"/>
  <c r="Z1023" i="1" a="1"/>
  <c r="Z1023" i="1" s="1"/>
  <c r="X1023" i="1" a="1"/>
  <c r="X1023" i="1" s="1"/>
  <c r="Y1023" i="1" s="1" a="1"/>
  <c r="Y1023" i="1" s="1"/>
  <c r="V1029" i="1" a="1"/>
  <c r="V1029" i="1" s="1"/>
  <c r="AA1029" i="1" a="1"/>
  <c r="AA1029" i="1" s="1"/>
  <c r="Z1029" i="1" a="1"/>
  <c r="Z1029" i="1" s="1"/>
  <c r="K6" i="1" a="1"/>
  <c r="K6" i="1" s="1"/>
  <c r="K30" i="1" a="1"/>
  <c r="K30" i="1" s="1"/>
  <c r="K54" i="1" a="1"/>
  <c r="K54" i="1" s="1"/>
  <c r="K78" i="1" a="1"/>
  <c r="K78" i="1" s="1"/>
  <c r="K102" i="1" a="1"/>
  <c r="K102" i="1" s="1"/>
  <c r="K126" i="1" a="1"/>
  <c r="K126" i="1" s="1"/>
  <c r="K150" i="1" a="1"/>
  <c r="K150" i="1" s="1"/>
  <c r="K174" i="1" a="1"/>
  <c r="K174" i="1" s="1"/>
  <c r="K198" i="1" a="1"/>
  <c r="K198" i="1" s="1"/>
  <c r="K222" i="1" a="1"/>
  <c r="K222" i="1" s="1"/>
  <c r="K246" i="1" a="1"/>
  <c r="K246" i="1" s="1"/>
  <c r="K270" i="1" a="1"/>
  <c r="K270" i="1" s="1"/>
  <c r="K294" i="1" a="1"/>
  <c r="K294" i="1" s="1"/>
  <c r="K318" i="1" a="1"/>
  <c r="K318" i="1" s="1"/>
  <c r="K342" i="1" a="1"/>
  <c r="K342" i="1" s="1"/>
  <c r="K366" i="1" a="1"/>
  <c r="K366" i="1" s="1"/>
  <c r="K390" i="1" a="1"/>
  <c r="K390" i="1" s="1"/>
  <c r="K414" i="1" a="1"/>
  <c r="K414" i="1" s="1"/>
  <c r="K438" i="1" a="1"/>
  <c r="K438" i="1" s="1"/>
  <c r="K462" i="1" a="1"/>
  <c r="K462" i="1" s="1"/>
  <c r="K486" i="1" a="1"/>
  <c r="K486" i="1" s="1"/>
  <c r="K510" i="1" a="1"/>
  <c r="K510" i="1" s="1"/>
  <c r="K534" i="1" a="1"/>
  <c r="K534" i="1" s="1"/>
  <c r="K558" i="1" a="1"/>
  <c r="K558" i="1" s="1"/>
  <c r="K582" i="1" a="1"/>
  <c r="K582" i="1" s="1"/>
  <c r="K606" i="1" a="1"/>
  <c r="K606" i="1" s="1"/>
  <c r="K630" i="1" a="1"/>
  <c r="K630" i="1" s="1"/>
  <c r="K654" i="1" a="1"/>
  <c r="K654" i="1" s="1"/>
  <c r="K678" i="1" a="1"/>
  <c r="K678" i="1" s="1"/>
  <c r="K702" i="1" a="1"/>
  <c r="K702" i="1" s="1"/>
  <c r="K726" i="1" a="1"/>
  <c r="K726" i="1" s="1"/>
  <c r="K750" i="1" a="1"/>
  <c r="K750" i="1" s="1"/>
  <c r="K774" i="1" a="1"/>
  <c r="K774" i="1" s="1"/>
  <c r="K798" i="1" a="1"/>
  <c r="K798" i="1" s="1"/>
  <c r="K822" i="1" a="1"/>
  <c r="K822" i="1" s="1"/>
  <c r="K846" i="1" a="1"/>
  <c r="K846" i="1" s="1"/>
  <c r="K870" i="1" a="1"/>
  <c r="K870" i="1" s="1"/>
  <c r="K894" i="1" a="1"/>
  <c r="K894" i="1" s="1"/>
  <c r="K918" i="1" a="1"/>
  <c r="K918" i="1" s="1"/>
  <c r="K942" i="1" a="1"/>
  <c r="K942" i="1" s="1"/>
  <c r="K966" i="1" a="1"/>
  <c r="K966" i="1" s="1"/>
  <c r="K990" i="1" a="1"/>
  <c r="K990" i="1" s="1"/>
  <c r="K1014" i="1" a="1"/>
  <c r="K1014" i="1" s="1"/>
  <c r="X18" i="1" a="1"/>
  <c r="X18" i="1" s="1"/>
  <c r="Y18" i="1" s="1" a="1"/>
  <c r="Y18" i="1" s="1"/>
  <c r="X324" i="1" a="1"/>
  <c r="X324" i="1" s="1"/>
  <c r="Y324" i="1" s="1" a="1"/>
  <c r="Y324" i="1" s="1"/>
  <c r="X534" i="1" a="1"/>
  <c r="X534" i="1" s="1"/>
  <c r="Y534" i="1" s="1" a="1"/>
  <c r="Y534" i="1" s="1"/>
  <c r="X786" i="1" a="1"/>
  <c r="X786" i="1" s="1"/>
  <c r="Y786" i="1" s="1" a="1"/>
  <c r="Y786" i="1" s="1"/>
  <c r="AA13" i="1" a="1"/>
  <c r="AA13" i="1" s="1"/>
  <c r="V13" i="1" a="1"/>
  <c r="V13" i="1" s="1"/>
  <c r="Z13" i="1" a="1"/>
  <c r="Z13" i="1" s="1"/>
  <c r="AA427" i="1" a="1"/>
  <c r="AA427" i="1" s="1"/>
  <c r="V427" i="1" a="1"/>
  <c r="V427" i="1" s="1"/>
  <c r="Z427" i="1" a="1"/>
  <c r="Z427" i="1" s="1"/>
  <c r="X427" i="1" a="1"/>
  <c r="X427" i="1" s="1"/>
  <c r="Y427" i="1" s="1" a="1"/>
  <c r="Y427" i="1" s="1"/>
  <c r="AA967" i="1" a="1"/>
  <c r="AA967" i="1" s="1"/>
  <c r="V967" i="1" a="1"/>
  <c r="V967" i="1" s="1"/>
  <c r="X967" i="1" a="1"/>
  <c r="X967" i="1" s="1"/>
  <c r="Y967" i="1" s="1" a="1"/>
  <c r="Y967" i="1" s="1"/>
  <c r="Z967" i="1" a="1"/>
  <c r="Z967" i="1" s="1"/>
  <c r="K722" i="1" a="1"/>
  <c r="K722" i="1" s="1"/>
  <c r="AA190" i="1" a="1"/>
  <c r="AA190" i="1" s="1"/>
  <c r="V190" i="1" a="1"/>
  <c r="V190" i="1" s="1"/>
  <c r="X190" i="1" a="1"/>
  <c r="X190" i="1" s="1"/>
  <c r="Y190" i="1" s="1" a="1"/>
  <c r="Y190" i="1" s="1"/>
  <c r="Z190" i="1" a="1"/>
  <c r="Z190" i="1" s="1"/>
  <c r="AA500" i="1" a="1"/>
  <c r="AA500" i="1" s="1"/>
  <c r="V500" i="1" a="1"/>
  <c r="V500" i="1" s="1"/>
  <c r="X500" i="1" a="1"/>
  <c r="X500" i="1" s="1"/>
  <c r="Y500" i="1" s="1" a="1"/>
  <c r="Y500" i="1" s="1"/>
  <c r="K219" i="1" a="1"/>
  <c r="K219" i="1" s="1"/>
  <c r="K435" i="1" a="1"/>
  <c r="K435" i="1" s="1"/>
  <c r="K603" i="1" a="1"/>
  <c r="K603" i="1" s="1"/>
  <c r="K891" i="1" a="1"/>
  <c r="K891" i="1" s="1"/>
  <c r="AA19" i="1" a="1"/>
  <c r="AA19" i="1" s="1"/>
  <c r="V19" i="1" a="1"/>
  <c r="V19" i="1" s="1"/>
  <c r="Z19" i="1" a="1"/>
  <c r="Z19" i="1" s="1"/>
  <c r="X19" i="1" a="1"/>
  <c r="X19" i="1" s="1"/>
  <c r="Y19" i="1" s="1" a="1"/>
  <c r="Y19" i="1" s="1"/>
  <c r="W50" i="1"/>
  <c r="AA50" i="1" a="1"/>
  <c r="AA50" i="1" s="1"/>
  <c r="V50" i="1" a="1"/>
  <c r="V50" i="1" s="1"/>
  <c r="W90" i="1"/>
  <c r="AA90" i="1" a="1"/>
  <c r="AA90" i="1" s="1"/>
  <c r="V90" i="1" a="1"/>
  <c r="V90" i="1" s="1"/>
  <c r="Z90" i="1" a="1"/>
  <c r="Z90" i="1" s="1"/>
  <c r="W117" i="1"/>
  <c r="V117" i="1" a="1"/>
  <c r="V117" i="1" s="1"/>
  <c r="AA117" i="1" a="1"/>
  <c r="AA117" i="1" s="1"/>
  <c r="Z117" i="1" a="1"/>
  <c r="Z117" i="1" s="1"/>
  <c r="X117" i="1" a="1"/>
  <c r="X117" i="1" s="1"/>
  <c r="Y117" i="1" s="1" a="1"/>
  <c r="Y117" i="1" s="1"/>
  <c r="W146" i="1"/>
  <c r="AA146" i="1" a="1"/>
  <c r="AA146" i="1" s="1"/>
  <c r="V146" i="1" a="1"/>
  <c r="V146" i="1" s="1"/>
  <c r="Z146" i="1" a="1"/>
  <c r="Z146" i="1" s="1"/>
  <c r="W170" i="1"/>
  <c r="AA170" i="1" a="1"/>
  <c r="AA170" i="1" s="1"/>
  <c r="V170" i="1" a="1"/>
  <c r="V170" i="1" s="1"/>
  <c r="Z170" i="1" a="1"/>
  <c r="Z170" i="1" s="1"/>
  <c r="T194" i="1" a="1"/>
  <c r="T194" i="1" s="1"/>
  <c r="AA194" i="1" a="1"/>
  <c r="AA194" i="1" s="1"/>
  <c r="V194" i="1" a="1"/>
  <c r="V194" i="1" s="1"/>
  <c r="Z194" i="1" a="1"/>
  <c r="Z194" i="1" s="1"/>
  <c r="W220" i="1"/>
  <c r="AA220" i="1" a="1"/>
  <c r="AA220" i="1" s="1"/>
  <c r="V220" i="1" a="1"/>
  <c r="V220" i="1" s="1"/>
  <c r="Z220" i="1" a="1"/>
  <c r="Z220" i="1" s="1"/>
  <c r="W247" i="1"/>
  <c r="AA247" i="1" a="1"/>
  <c r="AA247" i="1" s="1"/>
  <c r="V247" i="1" a="1"/>
  <c r="V247" i="1" s="1"/>
  <c r="X247" i="1" a="1"/>
  <c r="X247" i="1" s="1"/>
  <c r="Y247" i="1" s="1" a="1"/>
  <c r="Y247" i="1" s="1"/>
  <c r="Z247" i="1" a="1"/>
  <c r="Z247" i="1" s="1"/>
  <c r="V277" i="1" a="1"/>
  <c r="V277" i="1" s="1"/>
  <c r="AA277" i="1" a="1"/>
  <c r="AA277" i="1" s="1"/>
  <c r="Z277" i="1" a="1"/>
  <c r="Z277" i="1" s="1"/>
  <c r="V301" i="1" a="1"/>
  <c r="V301" i="1" s="1"/>
  <c r="AA301" i="1" a="1"/>
  <c r="AA301" i="1" s="1"/>
  <c r="Z301" i="1" a="1"/>
  <c r="Z301" i="1" s="1"/>
  <c r="V325" i="1" a="1"/>
  <c r="V325" i="1" s="1"/>
  <c r="AA325" i="1" a="1"/>
  <c r="AA325" i="1" s="1"/>
  <c r="Z325" i="1" a="1"/>
  <c r="Z325" i="1" s="1"/>
  <c r="V349" i="1" a="1"/>
  <c r="V349" i="1" s="1"/>
  <c r="AA349" i="1" a="1"/>
  <c r="AA349" i="1" s="1"/>
  <c r="Z349" i="1" a="1"/>
  <c r="Z349" i="1" s="1"/>
  <c r="AA379" i="1" a="1"/>
  <c r="AA379" i="1" s="1"/>
  <c r="V379" i="1" a="1"/>
  <c r="V379" i="1" s="1"/>
  <c r="Z379" i="1" a="1"/>
  <c r="Z379" i="1" s="1"/>
  <c r="AA408" i="1" a="1"/>
  <c r="AA408" i="1" s="1"/>
  <c r="V408" i="1" a="1"/>
  <c r="V408" i="1" s="1"/>
  <c r="Z408" i="1" a="1"/>
  <c r="Z408" i="1" s="1"/>
  <c r="X408" i="1" a="1"/>
  <c r="X408" i="1" s="1"/>
  <c r="Y408" i="1" s="1" a="1"/>
  <c r="Y408" i="1" s="1"/>
  <c r="AA432" i="1" a="1"/>
  <c r="AA432" i="1" s="1"/>
  <c r="V432" i="1" a="1"/>
  <c r="V432" i="1" s="1"/>
  <c r="Z432" i="1" a="1"/>
  <c r="Z432" i="1" s="1"/>
  <c r="X432" i="1" a="1"/>
  <c r="X432" i="1" s="1"/>
  <c r="Y432" i="1" s="1" a="1"/>
  <c r="Y432" i="1" s="1"/>
  <c r="AA480" i="1" a="1"/>
  <c r="AA480" i="1" s="1"/>
  <c r="V480" i="1" a="1"/>
  <c r="V480" i="1" s="1"/>
  <c r="X480" i="1" a="1"/>
  <c r="X480" i="1" s="1"/>
  <c r="Y480" i="1" s="1" a="1"/>
  <c r="Y480" i="1" s="1"/>
  <c r="Z480" i="1" a="1"/>
  <c r="Z480" i="1" s="1"/>
  <c r="AA504" i="1" a="1"/>
  <c r="AA504" i="1" s="1"/>
  <c r="V504" i="1" a="1"/>
  <c r="V504" i="1" s="1"/>
  <c r="X504" i="1" a="1"/>
  <c r="X504" i="1" s="1"/>
  <c r="Y504" i="1" s="1" a="1"/>
  <c r="Y504" i="1" s="1"/>
  <c r="Z504" i="1" a="1"/>
  <c r="Z504" i="1" s="1"/>
  <c r="K7" i="1" a="1"/>
  <c r="K7" i="1" s="1"/>
  <c r="K31" i="1" a="1"/>
  <c r="K31" i="1" s="1"/>
  <c r="K55" i="1" a="1"/>
  <c r="K55" i="1" s="1"/>
  <c r="K79" i="1" a="1"/>
  <c r="K79" i="1" s="1"/>
  <c r="K103" i="1" a="1"/>
  <c r="K103" i="1" s="1"/>
  <c r="K127" i="1" a="1"/>
  <c r="K127" i="1" s="1"/>
  <c r="K151" i="1" a="1"/>
  <c r="K151" i="1" s="1"/>
  <c r="K175" i="1" a="1"/>
  <c r="K175" i="1" s="1"/>
  <c r="K199" i="1" a="1"/>
  <c r="K199" i="1" s="1"/>
  <c r="K223" i="1" a="1"/>
  <c r="K223" i="1" s="1"/>
  <c r="K247" i="1" a="1"/>
  <c r="K247" i="1" s="1"/>
  <c r="K271" i="1" a="1"/>
  <c r="K271" i="1" s="1"/>
  <c r="K295" i="1" a="1"/>
  <c r="K295" i="1" s="1"/>
  <c r="K319" i="1" a="1"/>
  <c r="K319" i="1" s="1"/>
  <c r="K343" i="1" a="1"/>
  <c r="K343" i="1" s="1"/>
  <c r="K367" i="1" a="1"/>
  <c r="K367" i="1" s="1"/>
  <c r="K391" i="1" a="1"/>
  <c r="K391" i="1" s="1"/>
  <c r="K415" i="1" a="1"/>
  <c r="K415" i="1" s="1"/>
  <c r="K439" i="1" a="1"/>
  <c r="K439" i="1" s="1"/>
  <c r="K463" i="1" a="1"/>
  <c r="K463" i="1" s="1"/>
  <c r="K487" i="1" a="1"/>
  <c r="K487" i="1" s="1"/>
  <c r="K511" i="1" a="1"/>
  <c r="K511" i="1" s="1"/>
  <c r="K535" i="1" a="1"/>
  <c r="K535" i="1" s="1"/>
  <c r="K559" i="1" a="1"/>
  <c r="K559" i="1" s="1"/>
  <c r="K583" i="1" a="1"/>
  <c r="K583" i="1" s="1"/>
  <c r="K607" i="1" a="1"/>
  <c r="K607" i="1" s="1"/>
  <c r="K631" i="1" a="1"/>
  <c r="K631" i="1" s="1"/>
  <c r="K655" i="1" a="1"/>
  <c r="K655" i="1" s="1"/>
  <c r="K679" i="1" a="1"/>
  <c r="K679" i="1" s="1"/>
  <c r="K703" i="1" a="1"/>
  <c r="K703" i="1" s="1"/>
  <c r="K727" i="1" a="1"/>
  <c r="K727" i="1" s="1"/>
  <c r="K751" i="1" a="1"/>
  <c r="K751" i="1" s="1"/>
  <c r="K775" i="1" a="1"/>
  <c r="K775" i="1" s="1"/>
  <c r="K799" i="1" a="1"/>
  <c r="K799" i="1" s="1"/>
  <c r="K823" i="1" a="1"/>
  <c r="K823" i="1" s="1"/>
  <c r="K847" i="1" a="1"/>
  <c r="K847" i="1" s="1"/>
  <c r="K871" i="1" a="1"/>
  <c r="K871" i="1" s="1"/>
  <c r="K895" i="1" a="1"/>
  <c r="K895" i="1" s="1"/>
  <c r="K919" i="1" a="1"/>
  <c r="K919" i="1" s="1"/>
  <c r="K943" i="1" a="1"/>
  <c r="K943" i="1" s="1"/>
  <c r="K967" i="1" a="1"/>
  <c r="K967" i="1" s="1"/>
  <c r="K991" i="1" a="1"/>
  <c r="K991" i="1" s="1"/>
  <c r="K1015" i="1" a="1"/>
  <c r="K1015" i="1" s="1"/>
  <c r="X86" i="1" a="1"/>
  <c r="X86" i="1" s="1"/>
  <c r="Y86" i="1" s="1" a="1"/>
  <c r="Y86" i="1" s="1"/>
  <c r="X169" i="1" a="1"/>
  <c r="X169" i="1" s="1"/>
  <c r="Y169" i="1" s="1" a="1"/>
  <c r="Y169" i="1" s="1"/>
  <c r="X244" i="1" a="1"/>
  <c r="X244" i="1" s="1"/>
  <c r="Y244" i="1" s="1" a="1"/>
  <c r="Y244" i="1" s="1"/>
  <c r="X325" i="1" a="1"/>
  <c r="X325" i="1" s="1"/>
  <c r="Y325" i="1" s="1" a="1"/>
  <c r="Y325" i="1" s="1"/>
  <c r="W141" i="1"/>
  <c r="V141" i="1" a="1"/>
  <c r="V141" i="1" s="1"/>
  <c r="AA141" i="1" a="1"/>
  <c r="AA141" i="1" s="1"/>
  <c r="Z141" i="1" a="1"/>
  <c r="Z141" i="1" s="1"/>
  <c r="X141" i="1" a="1"/>
  <c r="X141" i="1" s="1"/>
  <c r="Y141" i="1" s="1" a="1"/>
  <c r="Y141" i="1" s="1"/>
  <c r="W944" i="1"/>
  <c r="AA944" i="1" a="1"/>
  <c r="AA944" i="1" s="1"/>
  <c r="V944" i="1" a="1"/>
  <c r="V944" i="1" s="1"/>
  <c r="Z944" i="1" a="1"/>
  <c r="Z944" i="1" s="1"/>
  <c r="X944" i="1" a="1"/>
  <c r="X944" i="1" s="1"/>
  <c r="Y944" i="1" s="1" a="1"/>
  <c r="Y944" i="1" s="1"/>
  <c r="K218" i="1" a="1"/>
  <c r="K218" i="1" s="1"/>
  <c r="K818" i="1" a="1"/>
  <c r="K818" i="1" s="1"/>
  <c r="W243" i="1"/>
  <c r="AA243" i="1" a="1"/>
  <c r="AA243" i="1" s="1"/>
  <c r="V243" i="1" a="1"/>
  <c r="V243" i="1" s="1"/>
  <c r="Z243" i="1" a="1"/>
  <c r="Z243" i="1" s="1"/>
  <c r="K291" i="1" a="1"/>
  <c r="K291" i="1" s="1"/>
  <c r="K819" i="1" a="1"/>
  <c r="K819" i="1" s="1"/>
  <c r="AA20" i="1" a="1"/>
  <c r="AA20" i="1" s="1"/>
  <c r="V20" i="1" a="1"/>
  <c r="V20" i="1" s="1"/>
  <c r="Z20" i="1" a="1"/>
  <c r="Z20" i="1" s="1"/>
  <c r="X20" i="1" a="1"/>
  <c r="X20" i="1" s="1"/>
  <c r="Y20" i="1" s="1" a="1"/>
  <c r="Y20" i="1" s="1"/>
  <c r="AA54" i="1" a="1"/>
  <c r="AA54" i="1" s="1"/>
  <c r="V54" i="1" a="1"/>
  <c r="V54" i="1" s="1"/>
  <c r="X54" i="1" a="1"/>
  <c r="X54" i="1" s="1"/>
  <c r="Y54" i="1" s="1" a="1"/>
  <c r="Y54" i="1" s="1"/>
  <c r="Z54" i="1" a="1"/>
  <c r="Z54" i="1" s="1"/>
  <c r="AA91" i="1" a="1"/>
  <c r="AA91" i="1" s="1"/>
  <c r="V91" i="1" a="1"/>
  <c r="V91" i="1" s="1"/>
  <c r="Z91" i="1" a="1"/>
  <c r="Z91" i="1" s="1"/>
  <c r="X91" i="1" a="1"/>
  <c r="X91" i="1" s="1"/>
  <c r="Y91" i="1" s="1" a="1"/>
  <c r="Y91" i="1" s="1"/>
  <c r="AA118" i="1" a="1"/>
  <c r="AA118" i="1" s="1"/>
  <c r="V118" i="1" a="1"/>
  <c r="V118" i="1" s="1"/>
  <c r="Z118" i="1" a="1"/>
  <c r="Z118" i="1" s="1"/>
  <c r="X118" i="1" a="1"/>
  <c r="X118" i="1" s="1"/>
  <c r="Y118" i="1" s="1" a="1"/>
  <c r="Y118" i="1" s="1"/>
  <c r="AA147" i="1" a="1"/>
  <c r="AA147" i="1" s="1"/>
  <c r="V147" i="1" a="1"/>
  <c r="V147" i="1" s="1"/>
  <c r="Z147" i="1" a="1"/>
  <c r="Z147" i="1" s="1"/>
  <c r="AA171" i="1" a="1"/>
  <c r="AA171" i="1" s="1"/>
  <c r="V171" i="1" a="1"/>
  <c r="V171" i="1" s="1"/>
  <c r="Z171" i="1" a="1"/>
  <c r="Z171" i="1" s="1"/>
  <c r="AA195" i="1" a="1"/>
  <c r="AA195" i="1" s="1"/>
  <c r="V195" i="1" a="1"/>
  <c r="V195" i="1" s="1"/>
  <c r="Z195" i="1" a="1"/>
  <c r="Z195" i="1" s="1"/>
  <c r="AA221" i="1" a="1"/>
  <c r="AA221" i="1" s="1"/>
  <c r="V221" i="1" a="1"/>
  <c r="V221" i="1" s="1"/>
  <c r="X221" i="1" a="1"/>
  <c r="X221" i="1" s="1"/>
  <c r="Y221" i="1" s="1" a="1"/>
  <c r="Y221" i="1" s="1"/>
  <c r="Z221" i="1" a="1"/>
  <c r="Z221" i="1" s="1"/>
  <c r="W248" i="1"/>
  <c r="AA248" i="1" a="1"/>
  <c r="AA248" i="1" s="1"/>
  <c r="V248" i="1" a="1"/>
  <c r="V248" i="1" s="1"/>
  <c r="Z248" i="1" a="1"/>
  <c r="Z248" i="1" s="1"/>
  <c r="X248" i="1" a="1"/>
  <c r="X248" i="1" s="1"/>
  <c r="Y248" i="1" s="1" a="1"/>
  <c r="Y248" i="1" s="1"/>
  <c r="AA278" i="1" a="1"/>
  <c r="AA278" i="1" s="1"/>
  <c r="V278" i="1" a="1"/>
  <c r="V278" i="1" s="1"/>
  <c r="Z278" i="1" a="1"/>
  <c r="Z278" i="1" s="1"/>
  <c r="AA302" i="1" a="1"/>
  <c r="AA302" i="1" s="1"/>
  <c r="V302" i="1" a="1"/>
  <c r="V302" i="1" s="1"/>
  <c r="Z302" i="1" a="1"/>
  <c r="Z302" i="1" s="1"/>
  <c r="U326" i="1"/>
  <c r="AA326" i="1" a="1"/>
  <c r="AA326" i="1" s="1"/>
  <c r="V326" i="1" a="1"/>
  <c r="V326" i="1" s="1"/>
  <c r="Z326" i="1" a="1"/>
  <c r="Z326" i="1" s="1"/>
  <c r="AA350" i="1" a="1"/>
  <c r="AA350" i="1" s="1"/>
  <c r="V350" i="1" a="1"/>
  <c r="V350" i="1" s="1"/>
  <c r="Z350" i="1" a="1"/>
  <c r="Z350" i="1" s="1"/>
  <c r="AA380" i="1" a="1"/>
  <c r="AA380" i="1" s="1"/>
  <c r="V380" i="1" a="1"/>
  <c r="V380" i="1" s="1"/>
  <c r="Z380" i="1" a="1"/>
  <c r="Z380" i="1" s="1"/>
  <c r="AA409" i="1" a="1"/>
  <c r="AA409" i="1" s="1"/>
  <c r="V409" i="1" a="1"/>
  <c r="V409" i="1" s="1"/>
  <c r="Z409" i="1" a="1"/>
  <c r="Z409" i="1" s="1"/>
  <c r="X409" i="1" a="1"/>
  <c r="X409" i="1" s="1"/>
  <c r="Y409" i="1" s="1" a="1"/>
  <c r="Y409" i="1" s="1"/>
  <c r="AA433" i="1" a="1"/>
  <c r="AA433" i="1" s="1"/>
  <c r="V433" i="1" a="1"/>
  <c r="V433" i="1" s="1"/>
  <c r="Z433" i="1" a="1"/>
  <c r="Z433" i="1" s="1"/>
  <c r="X433" i="1" a="1"/>
  <c r="X433" i="1" s="1"/>
  <c r="Y433" i="1" s="1" a="1"/>
  <c r="Y433" i="1" s="1"/>
  <c r="AA481" i="1" a="1"/>
  <c r="AA481" i="1" s="1"/>
  <c r="V481" i="1" a="1"/>
  <c r="V481" i="1" s="1"/>
  <c r="Z481" i="1" a="1"/>
  <c r="Z481" i="1" s="1"/>
  <c r="X481" i="1" a="1"/>
  <c r="X481" i="1" s="1"/>
  <c r="Y481" i="1" s="1" a="1"/>
  <c r="Y481" i="1" s="1"/>
  <c r="V505" i="1" a="1"/>
  <c r="V505" i="1" s="1"/>
  <c r="AA505" i="1" a="1"/>
  <c r="AA505" i="1" s="1"/>
  <c r="Z505" i="1" a="1"/>
  <c r="Z505" i="1" s="1"/>
  <c r="X505" i="1" a="1"/>
  <c r="X505" i="1" s="1"/>
  <c r="Y505" i="1" s="1" a="1"/>
  <c r="Y505" i="1" s="1"/>
  <c r="K8" i="1" a="1"/>
  <c r="K8" i="1" s="1"/>
  <c r="K32" i="1" a="1"/>
  <c r="K32" i="1" s="1"/>
  <c r="K56" i="1" a="1"/>
  <c r="K56" i="1" s="1"/>
  <c r="K80" i="1" a="1"/>
  <c r="K80" i="1" s="1"/>
  <c r="K104" i="1" a="1"/>
  <c r="K104" i="1" s="1"/>
  <c r="K128" i="1" a="1"/>
  <c r="K128" i="1" s="1"/>
  <c r="K152" i="1" a="1"/>
  <c r="K152" i="1" s="1"/>
  <c r="K176" i="1" a="1"/>
  <c r="K176" i="1" s="1"/>
  <c r="K200" i="1" a="1"/>
  <c r="K200" i="1" s="1"/>
  <c r="K224" i="1" a="1"/>
  <c r="K224" i="1" s="1"/>
  <c r="K248" i="1" a="1"/>
  <c r="K248" i="1" s="1"/>
  <c r="K272" i="1" a="1"/>
  <c r="K272" i="1" s="1"/>
  <c r="K296" i="1" a="1"/>
  <c r="K296" i="1" s="1"/>
  <c r="K320" i="1" a="1"/>
  <c r="K320" i="1" s="1"/>
  <c r="K344" i="1" a="1"/>
  <c r="K344" i="1" s="1"/>
  <c r="K368" i="1" a="1"/>
  <c r="K368" i="1" s="1"/>
  <c r="K392" i="1" a="1"/>
  <c r="K392" i="1" s="1"/>
  <c r="K416" i="1" a="1"/>
  <c r="K416" i="1" s="1"/>
  <c r="K440" i="1" a="1"/>
  <c r="K440" i="1" s="1"/>
  <c r="K464" i="1" a="1"/>
  <c r="K464" i="1" s="1"/>
  <c r="K488" i="1" a="1"/>
  <c r="K488" i="1" s="1"/>
  <c r="K512" i="1" a="1"/>
  <c r="K512" i="1" s="1"/>
  <c r="K536" i="1" a="1"/>
  <c r="K536" i="1" s="1"/>
  <c r="K560" i="1" a="1"/>
  <c r="K560" i="1" s="1"/>
  <c r="K584" i="1" a="1"/>
  <c r="K584" i="1" s="1"/>
  <c r="K608" i="1" a="1"/>
  <c r="K608" i="1" s="1"/>
  <c r="K632" i="1" a="1"/>
  <c r="K632" i="1" s="1"/>
  <c r="K656" i="1" a="1"/>
  <c r="K656" i="1" s="1"/>
  <c r="K680" i="1" a="1"/>
  <c r="K680" i="1" s="1"/>
  <c r="K704" i="1" a="1"/>
  <c r="K704" i="1" s="1"/>
  <c r="K728" i="1" a="1"/>
  <c r="K728" i="1" s="1"/>
  <c r="K752" i="1" a="1"/>
  <c r="K752" i="1" s="1"/>
  <c r="K776" i="1" a="1"/>
  <c r="K776" i="1" s="1"/>
  <c r="K800" i="1" a="1"/>
  <c r="K800" i="1" s="1"/>
  <c r="K824" i="1" a="1"/>
  <c r="K824" i="1" s="1"/>
  <c r="K848" i="1" a="1"/>
  <c r="K848" i="1" s="1"/>
  <c r="K872" i="1" a="1"/>
  <c r="K872" i="1" s="1"/>
  <c r="K896" i="1" a="1"/>
  <c r="K896" i="1" s="1"/>
  <c r="K920" i="1" a="1"/>
  <c r="K920" i="1" s="1"/>
  <c r="K944" i="1" a="1"/>
  <c r="K944" i="1" s="1"/>
  <c r="K968" i="1" a="1"/>
  <c r="K968" i="1" s="1"/>
  <c r="K992" i="1" a="1"/>
  <c r="K992" i="1" s="1"/>
  <c r="K1016" i="1" a="1"/>
  <c r="K1016" i="1" s="1"/>
  <c r="X87" i="1" a="1"/>
  <c r="X87" i="1" s="1"/>
  <c r="Y87" i="1" s="1" a="1"/>
  <c r="Y87" i="1" s="1"/>
  <c r="X170" i="1" a="1"/>
  <c r="X170" i="1" s="1"/>
  <c r="Y170" i="1" s="1" a="1"/>
  <c r="Y170" i="1" s="1"/>
  <c r="X326" i="1" a="1"/>
  <c r="X326" i="1" s="1"/>
  <c r="Y326" i="1" s="1" a="1"/>
  <c r="Y326" i="1" s="1"/>
  <c r="AA370" i="1" a="1"/>
  <c r="AA370" i="1" s="1"/>
  <c r="V370" i="1" a="1"/>
  <c r="V370" i="1" s="1"/>
  <c r="Z370" i="1" a="1"/>
  <c r="Z370" i="1" s="1"/>
  <c r="X370" i="1" a="1"/>
  <c r="X370" i="1" s="1"/>
  <c r="Y370" i="1" s="1" a="1"/>
  <c r="Y370" i="1" s="1"/>
  <c r="V869" i="1" a="1"/>
  <c r="V869" i="1" s="1"/>
  <c r="AA869" i="1" a="1"/>
  <c r="AA869" i="1" s="1"/>
  <c r="Z869" i="1" a="1"/>
  <c r="Z869" i="1" s="1"/>
  <c r="X869" i="1" a="1"/>
  <c r="X869" i="1" s="1"/>
  <c r="Y869" i="1" s="1" a="1"/>
  <c r="Y869" i="1" s="1"/>
  <c r="W998" i="1"/>
  <c r="V998" i="1" a="1"/>
  <c r="V998" i="1" s="1"/>
  <c r="AA998" i="1" a="1"/>
  <c r="AA998" i="1" s="1"/>
  <c r="X998" i="1" a="1"/>
  <c r="X998" i="1" s="1"/>
  <c r="Y998" i="1" s="1" a="1"/>
  <c r="Y998" i="1" s="1"/>
  <c r="Z998" i="1" a="1"/>
  <c r="Z998" i="1" s="1"/>
  <c r="K170" i="1" a="1"/>
  <c r="K170" i="1" s="1"/>
  <c r="K578" i="1" a="1"/>
  <c r="K578" i="1" s="1"/>
  <c r="AA216" i="1" a="1"/>
  <c r="AA216" i="1" s="1"/>
  <c r="V216" i="1" a="1"/>
  <c r="V216" i="1" s="1"/>
  <c r="X216" i="1" a="1"/>
  <c r="X216" i="1" s="1"/>
  <c r="Y216" i="1" s="1" a="1"/>
  <c r="Y216" i="1" s="1"/>
  <c r="Z216" i="1" a="1"/>
  <c r="Z216" i="1" s="1"/>
  <c r="AA428" i="1" a="1"/>
  <c r="AA428" i="1" s="1"/>
  <c r="V428" i="1" a="1"/>
  <c r="V428" i="1" s="1"/>
  <c r="Z428" i="1" a="1"/>
  <c r="Z428" i="1" s="1"/>
  <c r="X428" i="1" a="1"/>
  <c r="X428" i="1" s="1"/>
  <c r="Y428" i="1" s="1" a="1"/>
  <c r="Y428" i="1" s="1"/>
  <c r="K171" i="1" a="1"/>
  <c r="K171" i="1" s="1"/>
  <c r="K411" i="1" a="1"/>
  <c r="K411" i="1" s="1"/>
  <c r="K627" i="1" a="1"/>
  <c r="K627" i="1" s="1"/>
  <c r="K915" i="1" a="1"/>
  <c r="K915" i="1" s="1"/>
  <c r="AA22" i="1" a="1"/>
  <c r="AA22" i="1" s="1"/>
  <c r="V22" i="1" a="1"/>
  <c r="V22" i="1" s="1"/>
  <c r="Z22" i="1" a="1"/>
  <c r="Z22" i="1" s="1"/>
  <c r="X22" i="1" a="1"/>
  <c r="X22" i="1" s="1"/>
  <c r="Y22" i="1" s="1" a="1"/>
  <c r="Y22" i="1" s="1"/>
  <c r="AA55" i="1" a="1"/>
  <c r="AA55" i="1" s="1"/>
  <c r="V55" i="1" a="1"/>
  <c r="V55" i="1" s="1"/>
  <c r="X55" i="1" a="1"/>
  <c r="X55" i="1" s="1"/>
  <c r="Y55" i="1" s="1" a="1"/>
  <c r="Y55" i="1" s="1"/>
  <c r="Z55" i="1" a="1"/>
  <c r="Z55" i="1" s="1"/>
  <c r="W92" i="1"/>
  <c r="AA92" i="1" a="1"/>
  <c r="AA92" i="1" s="1"/>
  <c r="V92" i="1" a="1"/>
  <c r="V92" i="1" s="1"/>
  <c r="Z92" i="1" a="1"/>
  <c r="Z92" i="1" s="1"/>
  <c r="X92" i="1" a="1"/>
  <c r="X92" i="1" s="1"/>
  <c r="Y92" i="1" s="1" a="1"/>
  <c r="Y92" i="1" s="1"/>
  <c r="W119" i="1"/>
  <c r="V119" i="1" a="1"/>
  <c r="V119" i="1" s="1"/>
  <c r="AA119" i="1" a="1"/>
  <c r="AA119" i="1" s="1"/>
  <c r="Z119" i="1" a="1"/>
  <c r="Z119" i="1" s="1"/>
  <c r="X119" i="1" a="1"/>
  <c r="X119" i="1" s="1"/>
  <c r="Y119" i="1" s="1" a="1"/>
  <c r="Y119" i="1" s="1"/>
  <c r="W148" i="1"/>
  <c r="AA148" i="1" a="1"/>
  <c r="AA148" i="1" s="1"/>
  <c r="V148" i="1" a="1"/>
  <c r="V148" i="1" s="1"/>
  <c r="Z148" i="1" a="1"/>
  <c r="Z148" i="1" s="1"/>
  <c r="W172" i="1"/>
  <c r="AA172" i="1" a="1"/>
  <c r="AA172" i="1" s="1"/>
  <c r="V172" i="1" a="1"/>
  <c r="V172" i="1" s="1"/>
  <c r="Z172" i="1" a="1"/>
  <c r="Z172" i="1" s="1"/>
  <c r="W198" i="1"/>
  <c r="AA198" i="1" a="1"/>
  <c r="AA198" i="1" s="1"/>
  <c r="V198" i="1" a="1"/>
  <c r="V198" i="1" s="1"/>
  <c r="X198" i="1" a="1"/>
  <c r="X198" i="1" s="1"/>
  <c r="Y198" i="1" s="1" a="1"/>
  <c r="Y198" i="1" s="1"/>
  <c r="Z198" i="1" a="1"/>
  <c r="Z198" i="1" s="1"/>
  <c r="W222" i="1"/>
  <c r="AA222" i="1" a="1"/>
  <c r="AA222" i="1" s="1"/>
  <c r="V222" i="1" a="1"/>
  <c r="V222" i="1" s="1"/>
  <c r="X222" i="1" a="1"/>
  <c r="X222" i="1" s="1"/>
  <c r="Y222" i="1" s="1" a="1"/>
  <c r="Y222" i="1" s="1"/>
  <c r="Z222" i="1" a="1"/>
  <c r="Z222" i="1" s="1"/>
  <c r="V249" i="1" a="1"/>
  <c r="V249" i="1" s="1"/>
  <c r="AA249" i="1" a="1"/>
  <c r="AA249" i="1" s="1"/>
  <c r="Z249" i="1" a="1"/>
  <c r="Z249" i="1" s="1"/>
  <c r="AA279" i="1" a="1"/>
  <c r="AA279" i="1" s="1"/>
  <c r="V279" i="1" a="1"/>
  <c r="V279" i="1" s="1"/>
  <c r="Z279" i="1" a="1"/>
  <c r="Z279" i="1" s="1"/>
  <c r="AA303" i="1" a="1"/>
  <c r="AA303" i="1" s="1"/>
  <c r="V303" i="1" a="1"/>
  <c r="V303" i="1" s="1"/>
  <c r="Z303" i="1" a="1"/>
  <c r="Z303" i="1" s="1"/>
  <c r="AA327" i="1" a="1"/>
  <c r="AA327" i="1" s="1"/>
  <c r="V327" i="1" a="1"/>
  <c r="V327" i="1" s="1"/>
  <c r="Z327" i="1" a="1"/>
  <c r="Z327" i="1" s="1"/>
  <c r="V351" i="1" a="1"/>
  <c r="V351" i="1" s="1"/>
  <c r="AA351" i="1" a="1"/>
  <c r="AA351" i="1" s="1"/>
  <c r="Z351" i="1" a="1"/>
  <c r="Z351" i="1" s="1"/>
  <c r="AA381" i="1" a="1"/>
  <c r="AA381" i="1" s="1"/>
  <c r="V381" i="1" a="1"/>
  <c r="V381" i="1" s="1"/>
  <c r="Z381" i="1" a="1"/>
  <c r="Z381" i="1" s="1"/>
  <c r="X381" i="1" a="1"/>
  <c r="X381" i="1" s="1"/>
  <c r="Y381" i="1" s="1" a="1"/>
  <c r="Y381" i="1" s="1"/>
  <c r="T410" i="1" a="1"/>
  <c r="T410" i="1" s="1"/>
  <c r="AA410" i="1" a="1"/>
  <c r="AA410" i="1" s="1"/>
  <c r="V410" i="1" a="1"/>
  <c r="V410" i="1" s="1"/>
  <c r="Z410" i="1" a="1"/>
  <c r="Z410" i="1" s="1"/>
  <c r="X410" i="1" a="1"/>
  <c r="X410" i="1" s="1"/>
  <c r="Y410" i="1" s="1" a="1"/>
  <c r="Y410" i="1" s="1"/>
  <c r="AA434" i="1" a="1"/>
  <c r="AA434" i="1" s="1"/>
  <c r="V434" i="1" a="1"/>
  <c r="V434" i="1" s="1"/>
  <c r="Z434" i="1" a="1"/>
  <c r="Z434" i="1" s="1"/>
  <c r="X434" i="1" a="1"/>
  <c r="X434" i="1" s="1"/>
  <c r="Y434" i="1" s="1" a="1"/>
  <c r="Y434" i="1" s="1"/>
  <c r="V458" i="1" a="1"/>
  <c r="V458" i="1" s="1"/>
  <c r="AA458" i="1" a="1"/>
  <c r="AA458" i="1" s="1"/>
  <c r="X458" i="1" a="1"/>
  <c r="X458" i="1" s="1"/>
  <c r="Y458" i="1" s="1" a="1"/>
  <c r="Y458" i="1" s="1"/>
  <c r="Z458" i="1" a="1"/>
  <c r="Z458" i="1" s="1"/>
  <c r="AA482" i="1" a="1"/>
  <c r="AA482" i="1" s="1"/>
  <c r="V482" i="1" a="1"/>
  <c r="V482" i="1" s="1"/>
  <c r="X482" i="1" a="1"/>
  <c r="X482" i="1" s="1"/>
  <c r="Y482" i="1" s="1" a="1"/>
  <c r="Y482" i="1" s="1"/>
  <c r="Z482" i="1" a="1"/>
  <c r="Z482" i="1" s="1"/>
  <c r="V506" i="1" a="1"/>
  <c r="V506" i="1" s="1"/>
  <c r="AA506" i="1" a="1"/>
  <c r="AA506" i="1" s="1"/>
  <c r="X506" i="1" a="1"/>
  <c r="X506" i="1" s="1"/>
  <c r="Y506" i="1" s="1" a="1"/>
  <c r="Y506" i="1" s="1"/>
  <c r="Z506" i="1" a="1"/>
  <c r="Z506" i="1" s="1"/>
  <c r="V517" i="1" a="1"/>
  <c r="V517" i="1" s="1"/>
  <c r="AA517" i="1" a="1"/>
  <c r="AA517" i="1" s="1"/>
  <c r="Z517" i="1" a="1"/>
  <c r="Z517" i="1" s="1"/>
  <c r="W523" i="1"/>
  <c r="AA523" i="1" a="1"/>
  <c r="AA523" i="1" s="1"/>
  <c r="V523" i="1" a="1"/>
  <c r="V523" i="1" s="1"/>
  <c r="Z523" i="1" a="1"/>
  <c r="Z523" i="1" s="1"/>
  <c r="X523" i="1" a="1"/>
  <c r="X523" i="1" s="1"/>
  <c r="Y523" i="1" s="1" a="1"/>
  <c r="Y523" i="1" s="1"/>
  <c r="W529" i="1"/>
  <c r="AA529" i="1" a="1"/>
  <c r="AA529" i="1" s="1"/>
  <c r="V529" i="1" a="1"/>
  <c r="V529" i="1" s="1"/>
  <c r="Z529" i="1" a="1"/>
  <c r="Z529" i="1" s="1"/>
  <c r="X529" i="1" a="1"/>
  <c r="X529" i="1" s="1"/>
  <c r="Y529" i="1" s="1" a="1"/>
  <c r="Y529" i="1" s="1"/>
  <c r="W535" i="1"/>
  <c r="AA535" i="1" a="1"/>
  <c r="AA535" i="1" s="1"/>
  <c r="V535" i="1" a="1"/>
  <c r="V535" i="1" s="1"/>
  <c r="X535" i="1" a="1"/>
  <c r="X535" i="1" s="1"/>
  <c r="Y535" i="1" s="1" a="1"/>
  <c r="Y535" i="1" s="1"/>
  <c r="Z535" i="1" a="1"/>
  <c r="Z535" i="1" s="1"/>
  <c r="V541" i="1" a="1"/>
  <c r="V541" i="1" s="1"/>
  <c r="AA541" i="1" a="1"/>
  <c r="AA541" i="1" s="1"/>
  <c r="Z541" i="1" a="1"/>
  <c r="Z541" i="1" s="1"/>
  <c r="U547" i="1"/>
  <c r="AA547" i="1" a="1"/>
  <c r="AA547" i="1" s="1"/>
  <c r="V547" i="1" a="1"/>
  <c r="V547" i="1" s="1"/>
  <c r="Z547" i="1" a="1"/>
  <c r="Z547" i="1" s="1"/>
  <c r="X547" i="1" a="1"/>
  <c r="X547" i="1" s="1"/>
  <c r="Y547" i="1" s="1" a="1"/>
  <c r="Y547" i="1" s="1"/>
  <c r="W553" i="1"/>
  <c r="AA553" i="1" a="1"/>
  <c r="AA553" i="1" s="1"/>
  <c r="V553" i="1" a="1"/>
  <c r="V553" i="1" s="1"/>
  <c r="Z553" i="1" a="1"/>
  <c r="Z553" i="1" s="1"/>
  <c r="X553" i="1" a="1"/>
  <c r="X553" i="1" s="1"/>
  <c r="Y553" i="1" s="1" a="1"/>
  <c r="Y553" i="1" s="1"/>
  <c r="W559" i="1"/>
  <c r="AA559" i="1" a="1"/>
  <c r="AA559" i="1" s="1"/>
  <c r="V559" i="1" a="1"/>
  <c r="V559" i="1" s="1"/>
  <c r="X559" i="1" a="1"/>
  <c r="X559" i="1" s="1"/>
  <c r="Y559" i="1" s="1" a="1"/>
  <c r="Y559" i="1" s="1"/>
  <c r="AA565" i="1" a="1"/>
  <c r="AA565" i="1" s="1"/>
  <c r="V565" i="1" a="1"/>
  <c r="V565" i="1" s="1"/>
  <c r="Z565" i="1" a="1"/>
  <c r="Z565" i="1" s="1"/>
  <c r="W571" i="1"/>
  <c r="AA571" i="1" a="1"/>
  <c r="AA571" i="1" s="1"/>
  <c r="V571" i="1" a="1"/>
  <c r="V571" i="1" s="1"/>
  <c r="Z571" i="1" a="1"/>
  <c r="Z571" i="1" s="1"/>
  <c r="X571" i="1" a="1"/>
  <c r="X571" i="1" s="1"/>
  <c r="Y571" i="1" s="1" a="1"/>
  <c r="Y571" i="1" s="1"/>
  <c r="W577" i="1"/>
  <c r="AA577" i="1" a="1"/>
  <c r="AA577" i="1" s="1"/>
  <c r="V577" i="1" a="1"/>
  <c r="V577" i="1" s="1"/>
  <c r="Z577" i="1" a="1"/>
  <c r="Z577" i="1" s="1"/>
  <c r="X577" i="1" a="1"/>
  <c r="X577" i="1" s="1"/>
  <c r="Y577" i="1" s="1" a="1"/>
  <c r="Y577" i="1" s="1"/>
  <c r="W583" i="1"/>
  <c r="AA583" i="1" a="1"/>
  <c r="AA583" i="1" s="1"/>
  <c r="V583" i="1" a="1"/>
  <c r="V583" i="1" s="1"/>
  <c r="Z583" i="1" a="1"/>
  <c r="Z583" i="1" s="1"/>
  <c r="AA589" i="1" a="1"/>
  <c r="AA589" i="1" s="1"/>
  <c r="V589" i="1" a="1"/>
  <c r="V589" i="1" s="1"/>
  <c r="X589" i="1" a="1"/>
  <c r="X589" i="1" s="1"/>
  <c r="Y589" i="1" s="1" a="1"/>
  <c r="Y589" i="1" s="1"/>
  <c r="W595" i="1"/>
  <c r="AA595" i="1" a="1"/>
  <c r="AA595" i="1" s="1"/>
  <c r="V595" i="1" a="1"/>
  <c r="V595" i="1" s="1"/>
  <c r="Z595" i="1" a="1"/>
  <c r="Z595" i="1" s="1"/>
  <c r="W601" i="1"/>
  <c r="AA601" i="1" a="1"/>
  <c r="AA601" i="1" s="1"/>
  <c r="V601" i="1" a="1"/>
  <c r="V601" i="1" s="1"/>
  <c r="Z601" i="1" a="1"/>
  <c r="Z601" i="1" s="1"/>
  <c r="X601" i="1" a="1"/>
  <c r="X601" i="1" s="1"/>
  <c r="Y601" i="1" s="1" a="1"/>
  <c r="Y601" i="1" s="1"/>
  <c r="AA607" i="1" a="1"/>
  <c r="AA607" i="1" s="1"/>
  <c r="V607" i="1" a="1"/>
  <c r="V607" i="1" s="1"/>
  <c r="X607" i="1" a="1"/>
  <c r="X607" i="1" s="1"/>
  <c r="Y607" i="1" s="1" a="1"/>
  <c r="Y607" i="1" s="1"/>
  <c r="Z607" i="1" a="1"/>
  <c r="Z607" i="1" s="1"/>
  <c r="V613" i="1" a="1"/>
  <c r="V613" i="1" s="1"/>
  <c r="AA613" i="1" a="1"/>
  <c r="AA613" i="1" s="1"/>
  <c r="X613" i="1" a="1"/>
  <c r="X613" i="1" s="1"/>
  <c r="Y613" i="1" s="1" a="1"/>
  <c r="Y613" i="1" s="1"/>
  <c r="Z613" i="1" a="1"/>
  <c r="Z613" i="1" s="1"/>
  <c r="W619" i="1"/>
  <c r="AA619" i="1" a="1"/>
  <c r="AA619" i="1" s="1"/>
  <c r="V619" i="1" a="1"/>
  <c r="V619" i="1" s="1"/>
  <c r="AA625" i="1" a="1"/>
  <c r="AA625" i="1" s="1"/>
  <c r="V625" i="1" a="1"/>
  <c r="V625" i="1" s="1"/>
  <c r="X625" i="1" a="1"/>
  <c r="X625" i="1" s="1"/>
  <c r="Y625" i="1" s="1" a="1"/>
  <c r="Y625" i="1" s="1"/>
  <c r="Z625" i="1" a="1"/>
  <c r="Z625" i="1" s="1"/>
  <c r="T631" i="1" a="1"/>
  <c r="T631" i="1" s="1"/>
  <c r="AA631" i="1" a="1"/>
  <c r="AA631" i="1" s="1"/>
  <c r="V631" i="1" a="1"/>
  <c r="V631" i="1" s="1"/>
  <c r="X631" i="1" a="1"/>
  <c r="X631" i="1" s="1"/>
  <c r="Y631" i="1" s="1" a="1"/>
  <c r="Y631" i="1" s="1"/>
  <c r="Z631" i="1" a="1"/>
  <c r="Z631" i="1" s="1"/>
  <c r="AA637" i="1" a="1"/>
  <c r="AA637" i="1" s="1"/>
  <c r="V637" i="1" a="1"/>
  <c r="V637" i="1" s="1"/>
  <c r="X637" i="1" a="1"/>
  <c r="X637" i="1" s="1"/>
  <c r="Y637" i="1" s="1" a="1"/>
  <c r="Y637" i="1" s="1"/>
  <c r="Z637" i="1" a="1"/>
  <c r="Z637" i="1" s="1"/>
  <c r="W643" i="1"/>
  <c r="AA643" i="1" a="1"/>
  <c r="AA643" i="1" s="1"/>
  <c r="V643" i="1" a="1"/>
  <c r="V643" i="1" s="1"/>
  <c r="Z643" i="1" a="1"/>
  <c r="Z643" i="1" s="1"/>
  <c r="AA649" i="1" a="1"/>
  <c r="AA649" i="1" s="1"/>
  <c r="V649" i="1" a="1"/>
  <c r="V649" i="1" s="1"/>
  <c r="X649" i="1" a="1"/>
  <c r="X649" i="1" s="1"/>
  <c r="Y649" i="1" s="1" a="1"/>
  <c r="Y649" i="1" s="1"/>
  <c r="W655" i="1"/>
  <c r="V655" i="1" a="1"/>
  <c r="V655" i="1" s="1"/>
  <c r="AA655" i="1" a="1"/>
  <c r="AA655" i="1" s="1"/>
  <c r="X655" i="1" a="1"/>
  <c r="X655" i="1" s="1"/>
  <c r="Y655" i="1" s="1" a="1"/>
  <c r="Y655" i="1" s="1"/>
  <c r="Z655" i="1" a="1"/>
  <c r="Z655" i="1" s="1"/>
  <c r="AA661" i="1" a="1"/>
  <c r="AA661" i="1" s="1"/>
  <c r="V661" i="1" a="1"/>
  <c r="V661" i="1" s="1"/>
  <c r="X661" i="1" a="1"/>
  <c r="X661" i="1" s="1"/>
  <c r="Y661" i="1" s="1" a="1"/>
  <c r="Y661" i="1" s="1"/>
  <c r="Z661" i="1" a="1"/>
  <c r="Z661" i="1" s="1"/>
  <c r="AA667" i="1" a="1"/>
  <c r="AA667" i="1" s="1"/>
  <c r="V667" i="1" a="1"/>
  <c r="V667" i="1" s="1"/>
  <c r="Z667" i="1" a="1"/>
  <c r="Z667" i="1" s="1"/>
  <c r="AA673" i="1" a="1"/>
  <c r="AA673" i="1" s="1"/>
  <c r="V673" i="1" a="1"/>
  <c r="V673" i="1" s="1"/>
  <c r="Z673" i="1" a="1"/>
  <c r="Z673" i="1" s="1"/>
  <c r="X673" i="1" a="1"/>
  <c r="X673" i="1" s="1"/>
  <c r="Y673" i="1" s="1" a="1"/>
  <c r="Y673" i="1" s="1"/>
  <c r="W679" i="1"/>
  <c r="AA679" i="1" a="1"/>
  <c r="AA679" i="1" s="1"/>
  <c r="V679" i="1" a="1"/>
  <c r="V679" i="1" s="1"/>
  <c r="X679" i="1" a="1"/>
  <c r="X679" i="1" s="1"/>
  <c r="Y679" i="1" s="1" a="1"/>
  <c r="Y679" i="1" s="1"/>
  <c r="Z679" i="1" a="1"/>
  <c r="Z679" i="1" s="1"/>
  <c r="AA685" i="1" a="1"/>
  <c r="AA685" i="1" s="1"/>
  <c r="V685" i="1" a="1"/>
  <c r="V685" i="1" s="1"/>
  <c r="X685" i="1" a="1"/>
  <c r="X685" i="1" s="1"/>
  <c r="Y685" i="1" s="1" a="1"/>
  <c r="Y685" i="1" s="1"/>
  <c r="Z685" i="1" a="1"/>
  <c r="Z685" i="1" s="1"/>
  <c r="W691" i="1"/>
  <c r="AA691" i="1" a="1"/>
  <c r="AA691" i="1" s="1"/>
  <c r="V691" i="1" a="1"/>
  <c r="V691" i="1" s="1"/>
  <c r="Z691" i="1" a="1"/>
  <c r="Z691" i="1" s="1"/>
  <c r="AA697" i="1" a="1"/>
  <c r="AA697" i="1" s="1"/>
  <c r="V697" i="1" a="1"/>
  <c r="V697" i="1" s="1"/>
  <c r="Z697" i="1" a="1"/>
  <c r="Z697" i="1" s="1"/>
  <c r="X697" i="1" a="1"/>
  <c r="X697" i="1" s="1"/>
  <c r="Y697" i="1" s="1" a="1"/>
  <c r="Y697" i="1" s="1"/>
  <c r="W703" i="1"/>
  <c r="V703" i="1" a="1"/>
  <c r="V703" i="1" s="1"/>
  <c r="AA703" i="1" a="1"/>
  <c r="AA703" i="1" s="1"/>
  <c r="Z703" i="1" a="1"/>
  <c r="Z703" i="1" s="1"/>
  <c r="X703" i="1" a="1"/>
  <c r="X703" i="1" s="1"/>
  <c r="Y703" i="1" s="1" a="1"/>
  <c r="Y703" i="1" s="1"/>
  <c r="AA709" i="1" a="1"/>
  <c r="AA709" i="1" s="1"/>
  <c r="V709" i="1" a="1"/>
  <c r="V709" i="1" s="1"/>
  <c r="X709" i="1" a="1"/>
  <c r="X709" i="1" s="1"/>
  <c r="Y709" i="1" s="1" a="1"/>
  <c r="Y709" i="1" s="1"/>
  <c r="Z709" i="1" a="1"/>
  <c r="Z709" i="1" s="1"/>
  <c r="W715" i="1"/>
  <c r="AA715" i="1" a="1"/>
  <c r="AA715" i="1" s="1"/>
  <c r="V715" i="1" a="1"/>
  <c r="V715" i="1" s="1"/>
  <c r="Z715" i="1" a="1"/>
  <c r="Z715" i="1" s="1"/>
  <c r="AA721" i="1" a="1"/>
  <c r="AA721" i="1" s="1"/>
  <c r="V721" i="1" a="1"/>
  <c r="V721" i="1" s="1"/>
  <c r="Z721" i="1" a="1"/>
  <c r="Z721" i="1" s="1"/>
  <c r="X721" i="1" a="1"/>
  <c r="X721" i="1" s="1"/>
  <c r="Y721" i="1" s="1" a="1"/>
  <c r="Y721" i="1" s="1"/>
  <c r="W727" i="1"/>
  <c r="AA727" i="1" a="1"/>
  <c r="AA727" i="1" s="1"/>
  <c r="V727" i="1" a="1"/>
  <c r="V727" i="1" s="1"/>
  <c r="X727" i="1" a="1"/>
  <c r="X727" i="1" s="1"/>
  <c r="Y727" i="1" s="1" a="1"/>
  <c r="Y727" i="1" s="1"/>
  <c r="Z727" i="1" a="1"/>
  <c r="Z727" i="1" s="1"/>
  <c r="AA733" i="1" a="1"/>
  <c r="AA733" i="1" s="1"/>
  <c r="V733" i="1" a="1"/>
  <c r="V733" i="1" s="1"/>
  <c r="X733" i="1" a="1"/>
  <c r="X733" i="1" s="1"/>
  <c r="Y733" i="1" s="1" a="1"/>
  <c r="Y733" i="1" s="1"/>
  <c r="Z733" i="1" a="1"/>
  <c r="Z733" i="1" s="1"/>
  <c r="W739" i="1"/>
  <c r="AA739" i="1" a="1"/>
  <c r="AA739" i="1" s="1"/>
  <c r="V739" i="1" a="1"/>
  <c r="V739" i="1" s="1"/>
  <c r="Z739" i="1" a="1"/>
  <c r="Z739" i="1" s="1"/>
  <c r="AA745" i="1" a="1"/>
  <c r="AA745" i="1" s="1"/>
  <c r="V745" i="1" a="1"/>
  <c r="V745" i="1" s="1"/>
  <c r="Z745" i="1" a="1"/>
  <c r="Z745" i="1" s="1"/>
  <c r="X745" i="1" a="1"/>
  <c r="X745" i="1" s="1"/>
  <c r="Y745" i="1" s="1" a="1"/>
  <c r="Y745" i="1" s="1"/>
  <c r="AA751" i="1" a="1"/>
  <c r="AA751" i="1" s="1"/>
  <c r="V751" i="1" a="1"/>
  <c r="V751" i="1" s="1"/>
  <c r="Z751" i="1" a="1"/>
  <c r="Z751" i="1" s="1"/>
  <c r="X751" i="1" a="1"/>
  <c r="X751" i="1" s="1"/>
  <c r="Y751" i="1" s="1" a="1"/>
  <c r="Y751" i="1" s="1"/>
  <c r="AA757" i="1" a="1"/>
  <c r="AA757" i="1" s="1"/>
  <c r="V757" i="1" a="1"/>
  <c r="V757" i="1" s="1"/>
  <c r="X757" i="1" a="1"/>
  <c r="X757" i="1" s="1"/>
  <c r="Y757" i="1" s="1" a="1"/>
  <c r="Y757" i="1" s="1"/>
  <c r="W763" i="1"/>
  <c r="AA763" i="1" a="1"/>
  <c r="AA763" i="1" s="1"/>
  <c r="V763" i="1" a="1"/>
  <c r="V763" i="1" s="1"/>
  <c r="Z763" i="1" a="1"/>
  <c r="Z763" i="1" s="1"/>
  <c r="AA769" i="1" a="1"/>
  <c r="AA769" i="1" s="1"/>
  <c r="V769" i="1" a="1"/>
  <c r="V769" i="1" s="1"/>
  <c r="Z769" i="1" a="1"/>
  <c r="Z769" i="1" s="1"/>
  <c r="X769" i="1" a="1"/>
  <c r="X769" i="1" s="1"/>
  <c r="Y769" i="1" s="1" a="1"/>
  <c r="Y769" i="1" s="1"/>
  <c r="V775" i="1" a="1"/>
  <c r="V775" i="1" s="1"/>
  <c r="AA775" i="1" a="1"/>
  <c r="AA775" i="1" s="1"/>
  <c r="Z775" i="1" a="1"/>
  <c r="Z775" i="1" s="1"/>
  <c r="X775" i="1" a="1"/>
  <c r="X775" i="1" s="1"/>
  <c r="Y775" i="1" s="1" a="1"/>
  <c r="Y775" i="1" s="1"/>
  <c r="AA781" i="1" a="1"/>
  <c r="AA781" i="1" s="1"/>
  <c r="V781" i="1" a="1"/>
  <c r="V781" i="1" s="1"/>
  <c r="X781" i="1" a="1"/>
  <c r="X781" i="1" s="1"/>
  <c r="Y781" i="1" s="1" a="1"/>
  <c r="Y781" i="1" s="1"/>
  <c r="Z781" i="1" a="1"/>
  <c r="Z781" i="1" s="1"/>
  <c r="W787" i="1"/>
  <c r="AA787" i="1" a="1"/>
  <c r="AA787" i="1" s="1"/>
  <c r="V787" i="1" a="1"/>
  <c r="V787" i="1" s="1"/>
  <c r="Z787" i="1" a="1"/>
  <c r="Z787" i="1" s="1"/>
  <c r="AA793" i="1" a="1"/>
  <c r="AA793" i="1" s="1"/>
  <c r="V793" i="1" a="1"/>
  <c r="V793" i="1" s="1"/>
  <c r="Z793" i="1" a="1"/>
  <c r="Z793" i="1" s="1"/>
  <c r="X793" i="1" a="1"/>
  <c r="X793" i="1" s="1"/>
  <c r="Y793" i="1" s="1" a="1"/>
  <c r="Y793" i="1" s="1"/>
  <c r="AA799" i="1" a="1"/>
  <c r="AA799" i="1" s="1"/>
  <c r="V799" i="1" a="1"/>
  <c r="V799" i="1" s="1"/>
  <c r="Z799" i="1" a="1"/>
  <c r="Z799" i="1" s="1"/>
  <c r="X799" i="1" a="1"/>
  <c r="X799" i="1" s="1"/>
  <c r="Y799" i="1" s="1" a="1"/>
  <c r="Y799" i="1" s="1"/>
  <c r="W805" i="1"/>
  <c r="AA805" i="1" a="1"/>
  <c r="AA805" i="1" s="1"/>
  <c r="V805" i="1" a="1"/>
  <c r="V805" i="1" s="1"/>
  <c r="X805" i="1" a="1"/>
  <c r="X805" i="1" s="1"/>
  <c r="Y805" i="1" s="1" a="1"/>
  <c r="Y805" i="1" s="1"/>
  <c r="Z805" i="1" a="1"/>
  <c r="Z805" i="1" s="1"/>
  <c r="AA811" i="1" a="1"/>
  <c r="AA811" i="1" s="1"/>
  <c r="V811" i="1" a="1"/>
  <c r="V811" i="1" s="1"/>
  <c r="X811" i="1" a="1"/>
  <c r="X811" i="1" s="1"/>
  <c r="Y811" i="1" s="1" a="1"/>
  <c r="Y811" i="1" s="1"/>
  <c r="W817" i="1"/>
  <c r="AA817" i="1" a="1"/>
  <c r="AA817" i="1" s="1"/>
  <c r="V817" i="1" a="1"/>
  <c r="V817" i="1" s="1"/>
  <c r="Z817" i="1" a="1"/>
  <c r="Z817" i="1" s="1"/>
  <c r="X817" i="1" a="1"/>
  <c r="X817" i="1" s="1"/>
  <c r="Y817" i="1" s="1" a="1"/>
  <c r="Y817" i="1" s="1"/>
  <c r="K9" i="1" a="1"/>
  <c r="K9" i="1" s="1"/>
  <c r="K33" i="1" a="1"/>
  <c r="K33" i="1" s="1"/>
  <c r="K57" i="1" a="1"/>
  <c r="K57" i="1" s="1"/>
  <c r="K81" i="1" a="1"/>
  <c r="K81" i="1" s="1"/>
  <c r="K105" i="1" a="1"/>
  <c r="K105" i="1" s="1"/>
  <c r="K129" i="1" a="1"/>
  <c r="K129" i="1" s="1"/>
  <c r="K153" i="1" a="1"/>
  <c r="K153" i="1" s="1"/>
  <c r="K177" i="1" a="1"/>
  <c r="K177" i="1" s="1"/>
  <c r="K201" i="1" a="1"/>
  <c r="K201" i="1" s="1"/>
  <c r="K225" i="1" a="1"/>
  <c r="K225" i="1" s="1"/>
  <c r="K249" i="1" a="1"/>
  <c r="K249" i="1" s="1"/>
  <c r="K297" i="1" a="1"/>
  <c r="K297" i="1" s="1"/>
  <c r="K321" i="1" a="1"/>
  <c r="K321" i="1" s="1"/>
  <c r="K345" i="1" a="1"/>
  <c r="K345" i="1" s="1"/>
  <c r="K369" i="1" a="1"/>
  <c r="K369" i="1" s="1"/>
  <c r="K393" i="1" a="1"/>
  <c r="K393" i="1" s="1"/>
  <c r="K417" i="1" a="1"/>
  <c r="K417" i="1" s="1"/>
  <c r="K441" i="1" a="1"/>
  <c r="K441" i="1" s="1"/>
  <c r="K465" i="1" a="1"/>
  <c r="K465" i="1" s="1"/>
  <c r="K489" i="1" a="1"/>
  <c r="K489" i="1" s="1"/>
  <c r="K513" i="1" a="1"/>
  <c r="K513" i="1" s="1"/>
  <c r="K537" i="1" a="1"/>
  <c r="K537" i="1" s="1"/>
  <c r="K561" i="1" a="1"/>
  <c r="K561" i="1" s="1"/>
  <c r="K585" i="1" a="1"/>
  <c r="K585" i="1" s="1"/>
  <c r="K609" i="1" a="1"/>
  <c r="K609" i="1" s="1"/>
  <c r="K633" i="1" a="1"/>
  <c r="K633" i="1" s="1"/>
  <c r="K657" i="1" a="1"/>
  <c r="K657" i="1" s="1"/>
  <c r="K681" i="1" a="1"/>
  <c r="K681" i="1" s="1"/>
  <c r="K729" i="1" a="1"/>
  <c r="K729" i="1" s="1"/>
  <c r="K753" i="1" a="1"/>
  <c r="K753" i="1" s="1"/>
  <c r="K777" i="1" a="1"/>
  <c r="K777" i="1" s="1"/>
  <c r="K801" i="1" a="1"/>
  <c r="K801" i="1" s="1"/>
  <c r="K825" i="1" a="1"/>
  <c r="K825" i="1" s="1"/>
  <c r="K849" i="1" a="1"/>
  <c r="K849" i="1" s="1"/>
  <c r="K873" i="1" a="1"/>
  <c r="K873" i="1" s="1"/>
  <c r="K897" i="1" a="1"/>
  <c r="K897" i="1" s="1"/>
  <c r="K921" i="1" a="1"/>
  <c r="K921" i="1" s="1"/>
  <c r="K945" i="1" a="1"/>
  <c r="K945" i="1" s="1"/>
  <c r="K969" i="1" a="1"/>
  <c r="K969" i="1" s="1"/>
  <c r="K993" i="1" a="1"/>
  <c r="K993" i="1" s="1"/>
  <c r="K1017" i="1" a="1"/>
  <c r="K1017" i="1" s="1"/>
  <c r="X171" i="1" a="1"/>
  <c r="X171" i="1" s="1"/>
  <c r="Y171" i="1" s="1" a="1"/>
  <c r="Y171" i="1" s="1"/>
  <c r="X327" i="1" a="1"/>
  <c r="X327" i="1" s="1"/>
  <c r="Y327" i="1" s="1" a="1"/>
  <c r="Y327" i="1" s="1"/>
  <c r="X371" i="1" a="1"/>
  <c r="X371" i="1" s="1"/>
  <c r="Y371" i="1" s="1" a="1"/>
  <c r="Y371" i="1" s="1"/>
  <c r="X665" i="1" a="1"/>
  <c r="X665" i="1" s="1"/>
  <c r="Y665" i="1" s="1" a="1"/>
  <c r="Y665" i="1" s="1"/>
  <c r="X809" i="1" a="1"/>
  <c r="X809" i="1" s="1"/>
  <c r="Y809" i="1" s="1" a="1"/>
  <c r="Y809" i="1" s="1"/>
  <c r="Z50" i="1" a="1"/>
  <c r="Z50" i="1" s="1"/>
  <c r="Z648" i="1" a="1"/>
  <c r="Z648" i="1" s="1"/>
  <c r="W242" i="1"/>
  <c r="AA242" i="1" a="1"/>
  <c r="AA242" i="1" s="1"/>
  <c r="V242" i="1" a="1"/>
  <c r="V242" i="1" s="1"/>
  <c r="Z242" i="1" a="1"/>
  <c r="Z242" i="1" s="1"/>
  <c r="W917" i="1"/>
  <c r="V917" i="1" a="1"/>
  <c r="V917" i="1" s="1"/>
  <c r="AA917" i="1" a="1"/>
  <c r="AA917" i="1" s="1"/>
  <c r="Z917" i="1" a="1"/>
  <c r="Z917" i="1" s="1"/>
  <c r="X917" i="1" a="1"/>
  <c r="X917" i="1" s="1"/>
  <c r="Y917" i="1" s="1" a="1"/>
  <c r="Y917" i="1" s="1"/>
  <c r="K770" i="1" a="1"/>
  <c r="K770" i="1" s="1"/>
  <c r="AA404" i="1" a="1"/>
  <c r="AA404" i="1" s="1"/>
  <c r="V404" i="1" a="1"/>
  <c r="V404" i="1" s="1"/>
  <c r="Z404" i="1" a="1"/>
  <c r="Z404" i="1" s="1"/>
  <c r="X404" i="1" a="1"/>
  <c r="X404" i="1" s="1"/>
  <c r="Y404" i="1" s="1" a="1"/>
  <c r="Y404" i="1" s="1"/>
  <c r="K123" i="1" a="1"/>
  <c r="K123" i="1" s="1"/>
  <c r="K771" i="1" a="1"/>
  <c r="K771" i="1" s="1"/>
  <c r="W93" i="1"/>
  <c r="AA93" i="1" a="1"/>
  <c r="AA93" i="1" s="1"/>
  <c r="V93" i="1" a="1"/>
  <c r="V93" i="1" s="1"/>
  <c r="Z93" i="1" a="1"/>
  <c r="Z93" i="1" s="1"/>
  <c r="X93" i="1" a="1"/>
  <c r="X93" i="1" s="1"/>
  <c r="Y93" i="1" s="1" a="1"/>
  <c r="Y93" i="1" s="1"/>
  <c r="W173" i="1"/>
  <c r="AA173" i="1" a="1"/>
  <c r="AA173" i="1" s="1"/>
  <c r="V173" i="1" a="1"/>
  <c r="V173" i="1" s="1"/>
  <c r="X173" i="1" a="1"/>
  <c r="X173" i="1" s="1"/>
  <c r="Y173" i="1" s="1" a="1"/>
  <c r="Y173" i="1" s="1"/>
  <c r="Z173" i="1" a="1"/>
  <c r="Z173" i="1" s="1"/>
  <c r="AA280" i="1" a="1"/>
  <c r="AA280" i="1" s="1"/>
  <c r="V280" i="1" a="1"/>
  <c r="V280" i="1" s="1"/>
  <c r="Z280" i="1" a="1"/>
  <c r="Z280" i="1" s="1"/>
  <c r="V352" i="1" a="1"/>
  <c r="V352" i="1" s="1"/>
  <c r="AA352" i="1" a="1"/>
  <c r="AA352" i="1" s="1"/>
  <c r="Z352" i="1" a="1"/>
  <c r="Z352" i="1" s="1"/>
  <c r="AA435" i="1" a="1"/>
  <c r="AA435" i="1" s="1"/>
  <c r="V435" i="1" a="1"/>
  <c r="V435" i="1" s="1"/>
  <c r="Z435" i="1" a="1"/>
  <c r="Z435" i="1" s="1"/>
  <c r="X435" i="1" a="1"/>
  <c r="X435" i="1" s="1"/>
  <c r="Y435" i="1" s="1" a="1"/>
  <c r="Y435" i="1" s="1"/>
  <c r="AA483" i="1" a="1"/>
  <c r="AA483" i="1" s="1"/>
  <c r="V483" i="1" a="1"/>
  <c r="V483" i="1" s="1"/>
  <c r="X483" i="1" a="1"/>
  <c r="X483" i="1" s="1"/>
  <c r="Y483" i="1" s="1" a="1"/>
  <c r="Y483" i="1" s="1"/>
  <c r="Z483" i="1" a="1"/>
  <c r="Z483" i="1" s="1"/>
  <c r="V823" i="1" a="1"/>
  <c r="V823" i="1" s="1"/>
  <c r="AA823" i="1" a="1"/>
  <c r="AA823" i="1" s="1"/>
  <c r="Z823" i="1" a="1"/>
  <c r="Z823" i="1" s="1"/>
  <c r="X823" i="1" a="1"/>
  <c r="X823" i="1" s="1"/>
  <c r="Y823" i="1" s="1" a="1"/>
  <c r="Y823" i="1" s="1"/>
  <c r="W829" i="1"/>
  <c r="AA829" i="1" a="1"/>
  <c r="AA829" i="1" s="1"/>
  <c r="V829" i="1" a="1"/>
  <c r="V829" i="1" s="1"/>
  <c r="X829" i="1" a="1"/>
  <c r="X829" i="1" s="1"/>
  <c r="Y829" i="1" s="1" a="1"/>
  <c r="Y829" i="1" s="1"/>
  <c r="Z829" i="1" a="1"/>
  <c r="Z829" i="1" s="1"/>
  <c r="AA835" i="1" a="1"/>
  <c r="AA835" i="1" s="1"/>
  <c r="V835" i="1" a="1"/>
  <c r="V835" i="1" s="1"/>
  <c r="Z835" i="1" a="1"/>
  <c r="Z835" i="1" s="1"/>
  <c r="X835" i="1" a="1"/>
  <c r="X835" i="1" s="1"/>
  <c r="Y835" i="1" s="1" a="1"/>
  <c r="Y835" i="1" s="1"/>
  <c r="W841" i="1"/>
  <c r="AA841" i="1" a="1"/>
  <c r="AA841" i="1" s="1"/>
  <c r="V841" i="1" a="1"/>
  <c r="V841" i="1" s="1"/>
  <c r="Z841" i="1" a="1"/>
  <c r="Z841" i="1" s="1"/>
  <c r="X841" i="1" a="1"/>
  <c r="X841" i="1" s="1"/>
  <c r="Y841" i="1" s="1" a="1"/>
  <c r="Y841" i="1" s="1"/>
  <c r="AA847" i="1" a="1"/>
  <c r="AA847" i="1" s="1"/>
  <c r="V847" i="1" a="1"/>
  <c r="V847" i="1" s="1"/>
  <c r="X847" i="1" a="1"/>
  <c r="X847" i="1" s="1"/>
  <c r="Y847" i="1" s="1" a="1"/>
  <c r="Y847" i="1" s="1"/>
  <c r="Z847" i="1" a="1"/>
  <c r="Z847" i="1" s="1"/>
  <c r="AA853" i="1" a="1"/>
  <c r="AA853" i="1" s="1"/>
  <c r="V853" i="1" a="1"/>
  <c r="V853" i="1" s="1"/>
  <c r="Z853" i="1" a="1"/>
  <c r="Z853" i="1" s="1"/>
  <c r="X853" i="1" a="1"/>
  <c r="X853" i="1" s="1"/>
  <c r="Y853" i="1" s="1" a="1"/>
  <c r="Y853" i="1" s="1"/>
  <c r="V859" i="1" a="1"/>
  <c r="V859" i="1" s="1"/>
  <c r="AA859" i="1" a="1"/>
  <c r="AA859" i="1" s="1"/>
  <c r="Z859" i="1" a="1"/>
  <c r="Z859" i="1" s="1"/>
  <c r="AA865" i="1" a="1"/>
  <c r="AA865" i="1" s="1"/>
  <c r="V865" i="1" a="1"/>
  <c r="V865" i="1" s="1"/>
  <c r="Z865" i="1" a="1"/>
  <c r="Z865" i="1" s="1"/>
  <c r="X865" i="1" a="1"/>
  <c r="X865" i="1" s="1"/>
  <c r="Y865" i="1" s="1" a="1"/>
  <c r="Y865" i="1" s="1"/>
  <c r="W871" i="1"/>
  <c r="V871" i="1" a="1"/>
  <c r="V871" i="1" s="1"/>
  <c r="AA871" i="1" a="1"/>
  <c r="AA871" i="1" s="1"/>
  <c r="Z871" i="1" a="1"/>
  <c r="Z871" i="1" s="1"/>
  <c r="X871" i="1" a="1"/>
  <c r="X871" i="1" s="1"/>
  <c r="Y871" i="1" s="1" a="1"/>
  <c r="Y871" i="1" s="1"/>
  <c r="AA877" i="1" a="1"/>
  <c r="AA877" i="1" s="1"/>
  <c r="V877" i="1" a="1"/>
  <c r="V877" i="1" s="1"/>
  <c r="Z877" i="1" a="1"/>
  <c r="Z877" i="1" s="1"/>
  <c r="X877" i="1" a="1"/>
  <c r="X877" i="1" s="1"/>
  <c r="Y877" i="1" s="1" a="1"/>
  <c r="Y877" i="1" s="1"/>
  <c r="V883" i="1" a="1"/>
  <c r="V883" i="1" s="1"/>
  <c r="AA883" i="1" a="1"/>
  <c r="AA883" i="1" s="1"/>
  <c r="Z883" i="1" a="1"/>
  <c r="Z883" i="1" s="1"/>
  <c r="W889" i="1"/>
  <c r="AA889" i="1" a="1"/>
  <c r="AA889" i="1" s="1"/>
  <c r="V889" i="1" a="1"/>
  <c r="V889" i="1" s="1"/>
  <c r="Z889" i="1" a="1"/>
  <c r="Z889" i="1" s="1"/>
  <c r="X889" i="1" a="1"/>
  <c r="X889" i="1" s="1"/>
  <c r="Y889" i="1" s="1" a="1"/>
  <c r="Y889" i="1" s="1"/>
  <c r="AA895" i="1" a="1"/>
  <c r="AA895" i="1" s="1"/>
  <c r="V895" i="1" a="1"/>
  <c r="V895" i="1" s="1"/>
  <c r="X895" i="1" a="1"/>
  <c r="X895" i="1" s="1"/>
  <c r="Y895" i="1" s="1" a="1"/>
  <c r="Y895" i="1" s="1"/>
  <c r="Z895" i="1" a="1"/>
  <c r="Z895" i="1" s="1"/>
  <c r="AA901" i="1" a="1"/>
  <c r="AA901" i="1" s="1"/>
  <c r="V901" i="1" a="1"/>
  <c r="V901" i="1" s="1"/>
  <c r="Z901" i="1" a="1"/>
  <c r="Z901" i="1" s="1"/>
  <c r="X901" i="1" a="1"/>
  <c r="X901" i="1" s="1"/>
  <c r="Y901" i="1" s="1" a="1"/>
  <c r="Y901" i="1" s="1"/>
  <c r="W907" i="1"/>
  <c r="AA907" i="1" a="1"/>
  <c r="AA907" i="1" s="1"/>
  <c r="V907" i="1" a="1"/>
  <c r="V907" i="1" s="1"/>
  <c r="Z907" i="1" a="1"/>
  <c r="Z907" i="1" s="1"/>
  <c r="W913" i="1"/>
  <c r="AA913" i="1" a="1"/>
  <c r="AA913" i="1" s="1"/>
  <c r="V913" i="1" a="1"/>
  <c r="V913" i="1" s="1"/>
  <c r="Z913" i="1" a="1"/>
  <c r="Z913" i="1" s="1"/>
  <c r="X913" i="1" a="1"/>
  <c r="X913" i="1" s="1"/>
  <c r="Y913" i="1" s="1" a="1"/>
  <c r="Y913" i="1" s="1"/>
  <c r="V919" i="1" a="1"/>
  <c r="V919" i="1" s="1"/>
  <c r="AA919" i="1" a="1"/>
  <c r="AA919" i="1" s="1"/>
  <c r="X919" i="1" a="1"/>
  <c r="X919" i="1" s="1"/>
  <c r="Y919" i="1" s="1" a="1"/>
  <c r="Y919" i="1" s="1"/>
  <c r="Z919" i="1" a="1"/>
  <c r="Z919" i="1" s="1"/>
  <c r="AA925" i="1" a="1"/>
  <c r="AA925" i="1" s="1"/>
  <c r="V925" i="1" a="1"/>
  <c r="V925" i="1" s="1"/>
  <c r="Z925" i="1" a="1"/>
  <c r="Z925" i="1" s="1"/>
  <c r="X925" i="1" a="1"/>
  <c r="X925" i="1" s="1"/>
  <c r="Y925" i="1" s="1" a="1"/>
  <c r="Y925" i="1" s="1"/>
  <c r="W931" i="1"/>
  <c r="V931" i="1" a="1"/>
  <c r="V931" i="1" s="1"/>
  <c r="AA931" i="1" a="1"/>
  <c r="AA931" i="1" s="1"/>
  <c r="Z931" i="1" a="1"/>
  <c r="Z931" i="1" s="1"/>
  <c r="AA940" i="1" a="1"/>
  <c r="AA940" i="1" s="1"/>
  <c r="V940" i="1" a="1"/>
  <c r="V940" i="1" s="1"/>
  <c r="Z940" i="1" a="1"/>
  <c r="Z940" i="1" s="1"/>
  <c r="X940" i="1" a="1"/>
  <c r="X940" i="1" s="1"/>
  <c r="Y940" i="1" s="1" a="1"/>
  <c r="Y940" i="1" s="1"/>
  <c r="W946" i="1"/>
  <c r="AA946" i="1" a="1"/>
  <c r="AA946" i="1" s="1"/>
  <c r="V946" i="1" a="1"/>
  <c r="V946" i="1" s="1"/>
  <c r="Z946" i="1" a="1"/>
  <c r="Z946" i="1" s="1"/>
  <c r="X946" i="1" a="1"/>
  <c r="X946" i="1" s="1"/>
  <c r="Y946" i="1" s="1" a="1"/>
  <c r="Y946" i="1" s="1"/>
  <c r="V954" i="1" a="1"/>
  <c r="V954" i="1" s="1"/>
  <c r="AA954" i="1" a="1"/>
  <c r="AA954" i="1" s="1"/>
  <c r="Z954" i="1" a="1"/>
  <c r="Z954" i="1" s="1"/>
  <c r="W960" i="1"/>
  <c r="AA960" i="1" a="1"/>
  <c r="AA960" i="1" s="1"/>
  <c r="V960" i="1" a="1"/>
  <c r="V960" i="1" s="1"/>
  <c r="Z960" i="1" a="1"/>
  <c r="Z960" i="1" s="1"/>
  <c r="X960" i="1" a="1"/>
  <c r="X960" i="1" s="1"/>
  <c r="Y960" i="1" s="1" a="1"/>
  <c r="Y960" i="1" s="1"/>
  <c r="AA969" i="1" a="1"/>
  <c r="AA969" i="1" s="1"/>
  <c r="V969" i="1" a="1"/>
  <c r="V969" i="1" s="1"/>
  <c r="Z969" i="1" a="1"/>
  <c r="Z969" i="1" s="1"/>
  <c r="X969" i="1" a="1"/>
  <c r="X969" i="1" s="1"/>
  <c r="Y969" i="1" s="1" a="1"/>
  <c r="Y969" i="1" s="1"/>
  <c r="AA975" i="1" a="1"/>
  <c r="AA975" i="1" s="1"/>
  <c r="V975" i="1" a="1"/>
  <c r="V975" i="1" s="1"/>
  <c r="Z975" i="1" a="1"/>
  <c r="Z975" i="1" s="1"/>
  <c r="X975" i="1" a="1"/>
  <c r="X975" i="1" s="1"/>
  <c r="Y975" i="1" s="1" a="1"/>
  <c r="Y975" i="1" s="1"/>
  <c r="W982" i="1"/>
  <c r="AA982" i="1" a="1"/>
  <c r="AA982" i="1" s="1"/>
  <c r="V982" i="1" a="1"/>
  <c r="V982" i="1" s="1"/>
  <c r="Z982" i="1" a="1"/>
  <c r="Z982" i="1" s="1"/>
  <c r="X982" i="1" a="1"/>
  <c r="X982" i="1" s="1"/>
  <c r="Y982" i="1" s="1" a="1"/>
  <c r="Y982" i="1" s="1"/>
  <c r="W988" i="1"/>
  <c r="AA988" i="1" a="1"/>
  <c r="AA988" i="1" s="1"/>
  <c r="V988" i="1" a="1"/>
  <c r="V988" i="1" s="1"/>
  <c r="Z988" i="1" a="1"/>
  <c r="Z988" i="1" s="1"/>
  <c r="X988" i="1" a="1"/>
  <c r="X988" i="1" s="1"/>
  <c r="Y988" i="1" s="1" a="1"/>
  <c r="Y988" i="1" s="1"/>
  <c r="AA994" i="1" a="1"/>
  <c r="AA994" i="1" s="1"/>
  <c r="V994" i="1" a="1"/>
  <c r="V994" i="1" s="1"/>
  <c r="Z994" i="1" a="1"/>
  <c r="Z994" i="1" s="1"/>
  <c r="X994" i="1" a="1"/>
  <c r="X994" i="1" s="1"/>
  <c r="Y994" i="1" s="1" a="1"/>
  <c r="Y994" i="1" s="1"/>
  <c r="AA1000" i="1" a="1"/>
  <c r="AA1000" i="1" s="1"/>
  <c r="V1000" i="1" a="1"/>
  <c r="V1000" i="1" s="1"/>
  <c r="Z1000" i="1" a="1"/>
  <c r="Z1000" i="1" s="1"/>
  <c r="X1000" i="1" a="1"/>
  <c r="X1000" i="1" s="1"/>
  <c r="Y1000" i="1" s="1" a="1"/>
  <c r="Y1000" i="1" s="1"/>
  <c r="AA1006" i="1" a="1"/>
  <c r="AA1006" i="1" s="1"/>
  <c r="V1006" i="1" a="1"/>
  <c r="V1006" i="1" s="1"/>
  <c r="Z1006" i="1" a="1"/>
  <c r="Z1006" i="1" s="1"/>
  <c r="X1006" i="1" a="1"/>
  <c r="X1006" i="1" s="1"/>
  <c r="Y1006" i="1" s="1" a="1"/>
  <c r="Y1006" i="1" s="1"/>
  <c r="W1012" i="1"/>
  <c r="AA1012" i="1" a="1"/>
  <c r="AA1012" i="1" s="1"/>
  <c r="V1012" i="1" a="1"/>
  <c r="V1012" i="1" s="1"/>
  <c r="Z1012" i="1" a="1"/>
  <c r="Z1012" i="1" s="1"/>
  <c r="X1012" i="1" a="1"/>
  <c r="X1012" i="1" s="1"/>
  <c r="Y1012" i="1" s="1" a="1"/>
  <c r="Y1012" i="1" s="1"/>
  <c r="AA1018" i="1" a="1"/>
  <c r="AA1018" i="1" s="1"/>
  <c r="V1018" i="1" a="1"/>
  <c r="V1018" i="1" s="1"/>
  <c r="Z1018" i="1" a="1"/>
  <c r="Z1018" i="1" s="1"/>
  <c r="X1018" i="1" a="1"/>
  <c r="X1018" i="1" s="1"/>
  <c r="Y1018" i="1" s="1" a="1"/>
  <c r="Y1018" i="1" s="1"/>
  <c r="K10" i="1" a="1"/>
  <c r="K10" i="1" s="1"/>
  <c r="K34" i="1" a="1"/>
  <c r="K34" i="1" s="1"/>
  <c r="K58" i="1" a="1"/>
  <c r="K58" i="1" s="1"/>
  <c r="K82" i="1" a="1"/>
  <c r="K82" i="1" s="1"/>
  <c r="K106" i="1" a="1"/>
  <c r="K106" i="1" s="1"/>
  <c r="K130" i="1" a="1"/>
  <c r="K130" i="1" s="1"/>
  <c r="K154" i="1" a="1"/>
  <c r="K154" i="1" s="1"/>
  <c r="K178" i="1" a="1"/>
  <c r="K178" i="1" s="1"/>
  <c r="K202" i="1" a="1"/>
  <c r="K202" i="1" s="1"/>
  <c r="K226" i="1" a="1"/>
  <c r="K226" i="1" s="1"/>
  <c r="K250" i="1" a="1"/>
  <c r="K250" i="1" s="1"/>
  <c r="K274" i="1" a="1"/>
  <c r="K274" i="1" s="1"/>
  <c r="K298" i="1" a="1"/>
  <c r="K298" i="1" s="1"/>
  <c r="K322" i="1" a="1"/>
  <c r="K322" i="1" s="1"/>
  <c r="K346" i="1" a="1"/>
  <c r="K346" i="1" s="1"/>
  <c r="K370" i="1" a="1"/>
  <c r="K370" i="1" s="1"/>
  <c r="K394" i="1" a="1"/>
  <c r="K394" i="1" s="1"/>
  <c r="K418" i="1" a="1"/>
  <c r="K418" i="1" s="1"/>
  <c r="K442" i="1" a="1"/>
  <c r="K442" i="1" s="1"/>
  <c r="K466" i="1" a="1"/>
  <c r="K466" i="1" s="1"/>
  <c r="K490" i="1" a="1"/>
  <c r="K490" i="1" s="1"/>
  <c r="K514" i="1" a="1"/>
  <c r="K514" i="1" s="1"/>
  <c r="K538" i="1" a="1"/>
  <c r="K538" i="1" s="1"/>
  <c r="K562" i="1" a="1"/>
  <c r="K562" i="1" s="1"/>
  <c r="K610" i="1" a="1"/>
  <c r="K610" i="1" s="1"/>
  <c r="K634" i="1" a="1"/>
  <c r="K634" i="1" s="1"/>
  <c r="K658" i="1" a="1"/>
  <c r="K658" i="1" s="1"/>
  <c r="K682" i="1" a="1"/>
  <c r="K682" i="1" s="1"/>
  <c r="K730" i="1" a="1"/>
  <c r="K730" i="1" s="1"/>
  <c r="K754" i="1" a="1"/>
  <c r="K754" i="1" s="1"/>
  <c r="K778" i="1" a="1"/>
  <c r="K778" i="1" s="1"/>
  <c r="K802" i="1" a="1"/>
  <c r="K802" i="1" s="1"/>
  <c r="K826" i="1" a="1"/>
  <c r="K826" i="1" s="1"/>
  <c r="K850" i="1" a="1"/>
  <c r="K850" i="1" s="1"/>
  <c r="K874" i="1" a="1"/>
  <c r="K874" i="1" s="1"/>
  <c r="K898" i="1" a="1"/>
  <c r="K898" i="1" s="1"/>
  <c r="K922" i="1" a="1"/>
  <c r="K922" i="1" s="1"/>
  <c r="K946" i="1" a="1"/>
  <c r="K946" i="1" s="1"/>
  <c r="K970" i="1" a="1"/>
  <c r="K970" i="1" s="1"/>
  <c r="K994" i="1" a="1"/>
  <c r="K994" i="1" s="1"/>
  <c r="K1018" i="1" a="1"/>
  <c r="K1018" i="1" s="1"/>
  <c r="X172" i="1" a="1"/>
  <c r="X172" i="1" s="1"/>
  <c r="Y172" i="1" s="1" a="1"/>
  <c r="Y172" i="1" s="1"/>
  <c r="X666" i="1" a="1"/>
  <c r="X666" i="1" s="1"/>
  <c r="Y666" i="1" s="1" a="1"/>
  <c r="Y666" i="1" s="1"/>
  <c r="X810" i="1" a="1"/>
  <c r="X810" i="1" s="1"/>
  <c r="Y810" i="1" s="1" a="1"/>
  <c r="Y810" i="1" s="1"/>
  <c r="Z255" i="1" a="1"/>
  <c r="Z255" i="1" s="1"/>
  <c r="Z649" i="1" a="1"/>
  <c r="Z649" i="1" s="1"/>
  <c r="V320" i="1" a="1"/>
  <c r="V320" i="1" s="1"/>
  <c r="AA320" i="1" a="1"/>
  <c r="AA320" i="1" s="1"/>
  <c r="X320" i="1" a="1"/>
  <c r="X320" i="1" s="1"/>
  <c r="Y320" i="1" s="1" a="1"/>
  <c r="Y320" i="1" s="1"/>
  <c r="Z320" i="1" a="1"/>
  <c r="Z320" i="1" s="1"/>
  <c r="AA911" i="1" a="1"/>
  <c r="AA911" i="1" s="1"/>
  <c r="V911" i="1" a="1"/>
  <c r="V911" i="1" s="1"/>
  <c r="Z911" i="1" a="1"/>
  <c r="Z911" i="1" s="1"/>
  <c r="X911" i="1" a="1"/>
  <c r="X911" i="1" s="1"/>
  <c r="Y911" i="1" s="1" a="1"/>
  <c r="Y911" i="1" s="1"/>
  <c r="K626" i="1" a="1"/>
  <c r="K626" i="1" s="1"/>
  <c r="V321" i="1" a="1"/>
  <c r="V321" i="1" s="1"/>
  <c r="AA321" i="1" a="1"/>
  <c r="AA321" i="1" s="1"/>
  <c r="X321" i="1" a="1"/>
  <c r="X321" i="1" s="1"/>
  <c r="Y321" i="1" s="1" a="1"/>
  <c r="Y321" i="1" s="1"/>
  <c r="Z321" i="1" a="1"/>
  <c r="Z321" i="1" s="1"/>
  <c r="K147" i="1" a="1"/>
  <c r="K147" i="1" s="1"/>
  <c r="K747" i="1" a="1"/>
  <c r="K747" i="1" s="1"/>
  <c r="V23" i="1" a="1"/>
  <c r="V23" i="1" s="1"/>
  <c r="AA23" i="1" a="1"/>
  <c r="AA23" i="1" s="1"/>
  <c r="Z23" i="1" a="1"/>
  <c r="Z23" i="1" s="1"/>
  <c r="X23" i="1" a="1"/>
  <c r="X23" i="1" s="1"/>
  <c r="Y23" i="1" s="1" a="1"/>
  <c r="Y23" i="1" s="1"/>
  <c r="W120" i="1"/>
  <c r="AA120" i="1" a="1"/>
  <c r="AA120" i="1" s="1"/>
  <c r="V120" i="1" a="1"/>
  <c r="V120" i="1" s="1"/>
  <c r="Z120" i="1" a="1"/>
  <c r="Z120" i="1" s="1"/>
  <c r="X120" i="1" a="1"/>
  <c r="X120" i="1" s="1"/>
  <c r="Y120" i="1" s="1" a="1"/>
  <c r="Y120" i="1" s="1"/>
  <c r="W199" i="1"/>
  <c r="AA199" i="1" a="1"/>
  <c r="AA199" i="1" s="1"/>
  <c r="V199" i="1" a="1"/>
  <c r="V199" i="1" s="1"/>
  <c r="X199" i="1" a="1"/>
  <c r="X199" i="1" s="1"/>
  <c r="Y199" i="1" s="1" a="1"/>
  <c r="Y199" i="1" s="1"/>
  <c r="Z199" i="1" a="1"/>
  <c r="Z199" i="1" s="1"/>
  <c r="W250" i="1"/>
  <c r="V250" i="1" a="1"/>
  <c r="V250" i="1" s="1"/>
  <c r="AA250" i="1" a="1"/>
  <c r="AA250" i="1" s="1"/>
  <c r="Z250" i="1" a="1"/>
  <c r="Z250" i="1" s="1"/>
  <c r="AA328" i="1" a="1"/>
  <c r="AA328" i="1" s="1"/>
  <c r="V328" i="1" a="1"/>
  <c r="V328" i="1" s="1"/>
  <c r="Z328" i="1" a="1"/>
  <c r="Z328" i="1" s="1"/>
  <c r="AA411" i="1" a="1"/>
  <c r="AA411" i="1" s="1"/>
  <c r="V411" i="1" a="1"/>
  <c r="V411" i="1" s="1"/>
  <c r="Z411" i="1" a="1"/>
  <c r="Z411" i="1" s="1"/>
  <c r="X411" i="1" a="1"/>
  <c r="X411" i="1" s="1"/>
  <c r="Y411" i="1" s="1" a="1"/>
  <c r="Y411" i="1" s="1"/>
  <c r="V507" i="1" a="1"/>
  <c r="V507" i="1" s="1"/>
  <c r="AA507" i="1" a="1"/>
  <c r="AA507" i="1" s="1"/>
  <c r="X507" i="1" a="1"/>
  <c r="X507" i="1" s="1"/>
  <c r="Y507" i="1" s="1" a="1"/>
  <c r="Y507" i="1" s="1"/>
  <c r="Z507" i="1" a="1"/>
  <c r="Z507" i="1" s="1"/>
  <c r="AA24" i="1" a="1"/>
  <c r="AA24" i="1" s="1"/>
  <c r="V24" i="1" a="1"/>
  <c r="V24" i="1" s="1"/>
  <c r="X24" i="1" a="1"/>
  <c r="X24" i="1" s="1"/>
  <c r="Y24" i="1" s="1" a="1"/>
  <c r="Y24" i="1" s="1"/>
  <c r="Z24" i="1" a="1"/>
  <c r="Z24" i="1" s="1"/>
  <c r="V57" i="1" a="1"/>
  <c r="V57" i="1" s="1"/>
  <c r="AA57" i="1" a="1"/>
  <c r="AA57" i="1" s="1"/>
  <c r="Z57" i="1" a="1"/>
  <c r="Z57" i="1" s="1"/>
  <c r="W94" i="1"/>
  <c r="AA94" i="1" a="1"/>
  <c r="AA94" i="1" s="1"/>
  <c r="V94" i="1" a="1"/>
  <c r="V94" i="1" s="1"/>
  <c r="Z94" i="1" a="1"/>
  <c r="Z94" i="1" s="1"/>
  <c r="X94" i="1" a="1"/>
  <c r="X94" i="1" s="1"/>
  <c r="Y94" i="1" s="1" a="1"/>
  <c r="Y94" i="1" s="1"/>
  <c r="W122" i="1"/>
  <c r="AA122" i="1" a="1"/>
  <c r="AA122" i="1" s="1"/>
  <c r="V122" i="1" a="1"/>
  <c r="V122" i="1" s="1"/>
  <c r="Z122" i="1" a="1"/>
  <c r="Z122" i="1" s="1"/>
  <c r="W150" i="1"/>
  <c r="AA150" i="1" a="1"/>
  <c r="AA150" i="1" s="1"/>
  <c r="V150" i="1" a="1"/>
  <c r="V150" i="1" s="1"/>
  <c r="Z150" i="1" a="1"/>
  <c r="Z150" i="1" s="1"/>
  <c r="X150" i="1" a="1"/>
  <c r="X150" i="1" s="1"/>
  <c r="Y150" i="1" s="1" a="1"/>
  <c r="Y150" i="1" s="1"/>
  <c r="W174" i="1"/>
  <c r="AA174" i="1" a="1"/>
  <c r="AA174" i="1" s="1"/>
  <c r="V174" i="1" a="1"/>
  <c r="V174" i="1" s="1"/>
  <c r="X174" i="1" a="1"/>
  <c r="X174" i="1" s="1"/>
  <c r="Y174" i="1" s="1" a="1"/>
  <c r="Y174" i="1" s="1"/>
  <c r="Z174" i="1" a="1"/>
  <c r="Z174" i="1" s="1"/>
  <c r="W200" i="1"/>
  <c r="AA200" i="1" a="1"/>
  <c r="AA200" i="1" s="1"/>
  <c r="V200" i="1" a="1"/>
  <c r="V200" i="1" s="1"/>
  <c r="Z200" i="1" a="1"/>
  <c r="Z200" i="1" s="1"/>
  <c r="X200" i="1" a="1"/>
  <c r="X200" i="1" s="1"/>
  <c r="Y200" i="1" s="1" a="1"/>
  <c r="Y200" i="1" s="1"/>
  <c r="W224" i="1"/>
  <c r="AA224" i="1" a="1"/>
  <c r="AA224" i="1" s="1"/>
  <c r="V224" i="1" a="1"/>
  <c r="V224" i="1" s="1"/>
  <c r="Z224" i="1" a="1"/>
  <c r="Z224" i="1" s="1"/>
  <c r="X224" i="1" a="1"/>
  <c r="X224" i="1" s="1"/>
  <c r="Y224" i="1" s="1" a="1"/>
  <c r="Y224" i="1" s="1"/>
  <c r="W251" i="1"/>
  <c r="V251" i="1" a="1"/>
  <c r="V251" i="1" s="1"/>
  <c r="AA251" i="1" a="1"/>
  <c r="AA251" i="1" s="1"/>
  <c r="Z251" i="1" a="1"/>
  <c r="Z251" i="1" s="1"/>
  <c r="W281" i="1"/>
  <c r="AA281" i="1" a="1"/>
  <c r="AA281" i="1" s="1"/>
  <c r="V281" i="1" a="1"/>
  <c r="V281" i="1" s="1"/>
  <c r="Z281" i="1" a="1"/>
  <c r="Z281" i="1" s="1"/>
  <c r="W305" i="1"/>
  <c r="AA305" i="1" a="1"/>
  <c r="AA305" i="1" s="1"/>
  <c r="V305" i="1" a="1"/>
  <c r="V305" i="1" s="1"/>
  <c r="Z305" i="1" a="1"/>
  <c r="Z305" i="1" s="1"/>
  <c r="W329" i="1"/>
  <c r="AA329" i="1" a="1"/>
  <c r="AA329" i="1" s="1"/>
  <c r="V329" i="1" a="1"/>
  <c r="V329" i="1" s="1"/>
  <c r="Z329" i="1" a="1"/>
  <c r="Z329" i="1" s="1"/>
  <c r="W353" i="1"/>
  <c r="AA353" i="1" a="1"/>
  <c r="AA353" i="1" s="1"/>
  <c r="V353" i="1" a="1"/>
  <c r="V353" i="1" s="1"/>
  <c r="Z353" i="1" a="1"/>
  <c r="Z353" i="1" s="1"/>
  <c r="V383" i="1" a="1"/>
  <c r="V383" i="1" s="1"/>
  <c r="AA383" i="1" a="1"/>
  <c r="AA383" i="1" s="1"/>
  <c r="Z383" i="1" a="1"/>
  <c r="Z383" i="1" s="1"/>
  <c r="X383" i="1" a="1"/>
  <c r="X383" i="1" s="1"/>
  <c r="Y383" i="1" s="1" a="1"/>
  <c r="Y383" i="1" s="1"/>
  <c r="AA412" i="1" a="1"/>
  <c r="AA412" i="1" s="1"/>
  <c r="V412" i="1" a="1"/>
  <c r="V412" i="1" s="1"/>
  <c r="Z412" i="1" a="1"/>
  <c r="Z412" i="1" s="1"/>
  <c r="X412" i="1" a="1"/>
  <c r="X412" i="1" s="1"/>
  <c r="Y412" i="1" s="1" a="1"/>
  <c r="Y412" i="1" s="1"/>
  <c r="AA436" i="1" a="1"/>
  <c r="AA436" i="1" s="1"/>
  <c r="V436" i="1" a="1"/>
  <c r="V436" i="1" s="1"/>
  <c r="Z436" i="1" a="1"/>
  <c r="Z436" i="1" s="1"/>
  <c r="X436" i="1" a="1"/>
  <c r="X436" i="1" s="1"/>
  <c r="Y436" i="1" s="1" a="1"/>
  <c r="Y436" i="1" s="1"/>
  <c r="V460" i="1" a="1"/>
  <c r="V460" i="1" s="1"/>
  <c r="AA460" i="1" a="1"/>
  <c r="AA460" i="1" s="1"/>
  <c r="X460" i="1" a="1"/>
  <c r="X460" i="1" s="1"/>
  <c r="Y460" i="1" s="1" a="1"/>
  <c r="Y460" i="1" s="1"/>
  <c r="Z460" i="1" a="1"/>
  <c r="Z460" i="1" s="1"/>
  <c r="AA484" i="1" a="1"/>
  <c r="AA484" i="1" s="1"/>
  <c r="V484" i="1" a="1"/>
  <c r="V484" i="1" s="1"/>
  <c r="X484" i="1" a="1"/>
  <c r="X484" i="1" s="1"/>
  <c r="Y484" i="1" s="1" a="1"/>
  <c r="Y484" i="1" s="1"/>
  <c r="Z484" i="1" a="1"/>
  <c r="Z484" i="1" s="1"/>
  <c r="V508" i="1" a="1"/>
  <c r="V508" i="1" s="1"/>
  <c r="AA508" i="1" a="1"/>
  <c r="AA508" i="1" s="1"/>
  <c r="X508" i="1" a="1"/>
  <c r="X508" i="1" s="1"/>
  <c r="Y508" i="1" s="1" a="1"/>
  <c r="Y508" i="1" s="1"/>
  <c r="Z508" i="1" a="1"/>
  <c r="Z508" i="1" s="1"/>
  <c r="K11" i="1" a="1"/>
  <c r="K11" i="1" s="1"/>
  <c r="K35" i="1" a="1"/>
  <c r="K35" i="1" s="1"/>
  <c r="K59" i="1" a="1"/>
  <c r="K59" i="1" s="1"/>
  <c r="K83" i="1" a="1"/>
  <c r="K83" i="1" s="1"/>
  <c r="K107" i="1" a="1"/>
  <c r="K107" i="1" s="1"/>
  <c r="K131" i="1" a="1"/>
  <c r="K131" i="1" s="1"/>
  <c r="K155" i="1" a="1"/>
  <c r="K155" i="1" s="1"/>
  <c r="K179" i="1" a="1"/>
  <c r="K179" i="1" s="1"/>
  <c r="K203" i="1" a="1"/>
  <c r="K203" i="1" s="1"/>
  <c r="K227" i="1" a="1"/>
  <c r="K227" i="1" s="1"/>
  <c r="K251" i="1" a="1"/>
  <c r="K251" i="1" s="1"/>
  <c r="K299" i="1" a="1"/>
  <c r="K299" i="1" s="1"/>
  <c r="K323" i="1" a="1"/>
  <c r="K323" i="1" s="1"/>
  <c r="K347" i="1" a="1"/>
  <c r="K347" i="1" s="1"/>
  <c r="K371" i="1" a="1"/>
  <c r="K371" i="1" s="1"/>
  <c r="K395" i="1" a="1"/>
  <c r="K395" i="1" s="1"/>
  <c r="K419" i="1" a="1"/>
  <c r="K419" i="1" s="1"/>
  <c r="K443" i="1" a="1"/>
  <c r="K443" i="1" s="1"/>
  <c r="K467" i="1" a="1"/>
  <c r="K467" i="1" s="1"/>
  <c r="K491" i="1" a="1"/>
  <c r="K491" i="1" s="1"/>
  <c r="K515" i="1" a="1"/>
  <c r="K515" i="1" s="1"/>
  <c r="K539" i="1" a="1"/>
  <c r="K539" i="1" s="1"/>
  <c r="K563" i="1" a="1"/>
  <c r="K563" i="1" s="1"/>
  <c r="K587" i="1" a="1"/>
  <c r="K587" i="1" s="1"/>
  <c r="K611" i="1" a="1"/>
  <c r="K611" i="1" s="1"/>
  <c r="K635" i="1" a="1"/>
  <c r="K635" i="1" s="1"/>
  <c r="K659" i="1" a="1"/>
  <c r="K659" i="1" s="1"/>
  <c r="K683" i="1" a="1"/>
  <c r="K683" i="1" s="1"/>
  <c r="K707" i="1" a="1"/>
  <c r="K707" i="1" s="1"/>
  <c r="K731" i="1" a="1"/>
  <c r="K731" i="1" s="1"/>
  <c r="K755" i="1" a="1"/>
  <c r="K755" i="1" s="1"/>
  <c r="K779" i="1" a="1"/>
  <c r="K779" i="1" s="1"/>
  <c r="K803" i="1" a="1"/>
  <c r="K803" i="1" s="1"/>
  <c r="K827" i="1" a="1"/>
  <c r="K827" i="1" s="1"/>
  <c r="K851" i="1" a="1"/>
  <c r="K851" i="1" s="1"/>
  <c r="K875" i="1" a="1"/>
  <c r="K875" i="1" s="1"/>
  <c r="K899" i="1" a="1"/>
  <c r="K899" i="1" s="1"/>
  <c r="K923" i="1" a="1"/>
  <c r="K923" i="1" s="1"/>
  <c r="K947" i="1" a="1"/>
  <c r="K947" i="1" s="1"/>
  <c r="K971" i="1" a="1"/>
  <c r="K971" i="1" s="1"/>
  <c r="K995" i="1" a="1"/>
  <c r="K995" i="1" s="1"/>
  <c r="K1019" i="1" a="1"/>
  <c r="K1019" i="1" s="1"/>
  <c r="X90" i="1" a="1"/>
  <c r="X90" i="1" s="1"/>
  <c r="Y90" i="1" s="1" a="1"/>
  <c r="Y90" i="1" s="1"/>
  <c r="X329" i="1" a="1"/>
  <c r="X329" i="1" s="1"/>
  <c r="Y329" i="1" s="1" a="1"/>
  <c r="Y329" i="1" s="1"/>
  <c r="X558" i="1" a="1"/>
  <c r="X558" i="1" s="1"/>
  <c r="Y558" i="1" s="1" a="1"/>
  <c r="Y558" i="1" s="1"/>
  <c r="X667" i="1" a="1"/>
  <c r="X667" i="1" s="1"/>
  <c r="Y667" i="1" s="1" a="1"/>
  <c r="Y667" i="1" s="1"/>
  <c r="Z256" i="1" a="1"/>
  <c r="Z256" i="1" s="1"/>
  <c r="W1010" i="1"/>
  <c r="AA1010" i="1" a="1"/>
  <c r="AA1010" i="1" s="1"/>
  <c r="V1010" i="1" a="1"/>
  <c r="V1010" i="1" s="1"/>
  <c r="Z1010" i="1" a="1"/>
  <c r="Z1010" i="1" s="1"/>
  <c r="X1010" i="1" a="1"/>
  <c r="X1010" i="1" s="1"/>
  <c r="Y1010" i="1" s="1" a="1"/>
  <c r="Y1010" i="1" s="1"/>
  <c r="K530" i="1" a="1"/>
  <c r="K530" i="1" s="1"/>
  <c r="AA56" i="1" a="1"/>
  <c r="AA56" i="1" s="1"/>
  <c r="V56" i="1" a="1"/>
  <c r="V56" i="1" s="1"/>
  <c r="Z56" i="1" a="1"/>
  <c r="Z56" i="1" s="1"/>
  <c r="X56" i="1" a="1"/>
  <c r="X56" i="1" s="1"/>
  <c r="Y56" i="1" s="1" a="1"/>
  <c r="Y56" i="1" s="1"/>
  <c r="W149" i="1"/>
  <c r="AA149" i="1" a="1"/>
  <c r="AA149" i="1" s="1"/>
  <c r="V149" i="1" a="1"/>
  <c r="V149" i="1" s="1"/>
  <c r="Z149" i="1" a="1"/>
  <c r="Z149" i="1" s="1"/>
  <c r="X149" i="1" a="1"/>
  <c r="X149" i="1" s="1"/>
  <c r="Y149" i="1" s="1" a="1"/>
  <c r="Y149" i="1" s="1"/>
  <c r="W223" i="1"/>
  <c r="V223" i="1" a="1"/>
  <c r="V223" i="1" s="1"/>
  <c r="AA223" i="1" a="1"/>
  <c r="AA223" i="1" s="1"/>
  <c r="X223" i="1" a="1"/>
  <c r="X223" i="1" s="1"/>
  <c r="Y223" i="1" s="1" a="1"/>
  <c r="Y223" i="1" s="1"/>
  <c r="Z223" i="1" a="1"/>
  <c r="Z223" i="1" s="1"/>
  <c r="AA304" i="1" a="1"/>
  <c r="AA304" i="1" s="1"/>
  <c r="V304" i="1" a="1"/>
  <c r="V304" i="1" s="1"/>
  <c r="Z304" i="1" a="1"/>
  <c r="Z304" i="1" s="1"/>
  <c r="AA382" i="1" a="1"/>
  <c r="AA382" i="1" s="1"/>
  <c r="V382" i="1" a="1"/>
  <c r="V382" i="1" s="1"/>
  <c r="Z382" i="1" a="1"/>
  <c r="Z382" i="1" s="1"/>
  <c r="X382" i="1" a="1"/>
  <c r="X382" i="1" s="1"/>
  <c r="Y382" i="1" s="1" a="1"/>
  <c r="Y382" i="1" s="1"/>
  <c r="V459" i="1" a="1"/>
  <c r="V459" i="1" s="1"/>
  <c r="AA459" i="1" a="1"/>
  <c r="AA459" i="1" s="1"/>
  <c r="X459" i="1" a="1"/>
  <c r="X459" i="1" s="1"/>
  <c r="Y459" i="1" s="1" a="1"/>
  <c r="Y459" i="1" s="1"/>
  <c r="Z459" i="1" a="1"/>
  <c r="Z459" i="1" s="1"/>
  <c r="AA26" i="1" a="1"/>
  <c r="AA26" i="1" s="1"/>
  <c r="V26" i="1" a="1"/>
  <c r="V26" i="1" s="1"/>
  <c r="V58" i="1" a="1"/>
  <c r="V58" i="1" s="1"/>
  <c r="AA58" i="1" a="1"/>
  <c r="AA58" i="1" s="1"/>
  <c r="Z58" i="1" a="1"/>
  <c r="Z58" i="1" s="1"/>
  <c r="AA95" i="1" a="1"/>
  <c r="AA95" i="1" s="1"/>
  <c r="V95" i="1" a="1"/>
  <c r="V95" i="1" s="1"/>
  <c r="Z95" i="1" a="1"/>
  <c r="Z95" i="1" s="1"/>
  <c r="X95" i="1" a="1"/>
  <c r="X95" i="1" s="1"/>
  <c r="Y95" i="1" s="1" a="1"/>
  <c r="Y95" i="1" s="1"/>
  <c r="AA123" i="1" a="1"/>
  <c r="AA123" i="1" s="1"/>
  <c r="V123" i="1" a="1"/>
  <c r="V123" i="1" s="1"/>
  <c r="Z123" i="1" a="1"/>
  <c r="Z123" i="1" s="1"/>
  <c r="AA151" i="1" a="1"/>
  <c r="AA151" i="1" s="1"/>
  <c r="V151" i="1" a="1"/>
  <c r="V151" i="1" s="1"/>
  <c r="X151" i="1" a="1"/>
  <c r="X151" i="1" s="1"/>
  <c r="Y151" i="1" s="1" a="1"/>
  <c r="Y151" i="1" s="1"/>
  <c r="Z151" i="1" a="1"/>
  <c r="Z151" i="1" s="1"/>
  <c r="AA175" i="1" a="1"/>
  <c r="AA175" i="1" s="1"/>
  <c r="V175" i="1" a="1"/>
  <c r="V175" i="1" s="1"/>
  <c r="X175" i="1" a="1"/>
  <c r="X175" i="1" s="1"/>
  <c r="Y175" i="1" s="1" a="1"/>
  <c r="Y175" i="1" s="1"/>
  <c r="Z175" i="1" a="1"/>
  <c r="Z175" i="1" s="1"/>
  <c r="V201" i="1" a="1"/>
  <c r="V201" i="1" s="1"/>
  <c r="AA201" i="1" a="1"/>
  <c r="AA201" i="1" s="1"/>
  <c r="Z201" i="1" a="1"/>
  <c r="Z201" i="1" s="1"/>
  <c r="AA225" i="1" a="1"/>
  <c r="AA225" i="1" s="1"/>
  <c r="V225" i="1" a="1"/>
  <c r="V225" i="1" s="1"/>
  <c r="Z225" i="1" a="1"/>
  <c r="Z225" i="1" s="1"/>
  <c r="W252" i="1"/>
  <c r="AA252" i="1" a="1"/>
  <c r="AA252" i="1" s="1"/>
  <c r="V252" i="1" a="1"/>
  <c r="V252" i="1" s="1"/>
  <c r="Z252" i="1" a="1"/>
  <c r="Z252" i="1" s="1"/>
  <c r="AA282" i="1" a="1"/>
  <c r="AA282" i="1" s="1"/>
  <c r="V282" i="1" a="1"/>
  <c r="V282" i="1" s="1"/>
  <c r="AA306" i="1" a="1"/>
  <c r="AA306" i="1" s="1"/>
  <c r="V306" i="1" a="1"/>
  <c r="V306" i="1" s="1"/>
  <c r="Z306" i="1" a="1"/>
  <c r="Z306" i="1" s="1"/>
  <c r="AA330" i="1" a="1"/>
  <c r="AA330" i="1" s="1"/>
  <c r="V330" i="1" a="1"/>
  <c r="V330" i="1" s="1"/>
  <c r="Z330" i="1" a="1"/>
  <c r="Z330" i="1" s="1"/>
  <c r="AA354" i="1" a="1"/>
  <c r="AA354" i="1" s="1"/>
  <c r="V354" i="1" a="1"/>
  <c r="V354" i="1" s="1"/>
  <c r="Z354" i="1" a="1"/>
  <c r="Z354" i="1" s="1"/>
  <c r="V384" i="1" a="1"/>
  <c r="V384" i="1" s="1"/>
  <c r="AA384" i="1" a="1"/>
  <c r="AA384" i="1" s="1"/>
  <c r="Z384" i="1" a="1"/>
  <c r="Z384" i="1" s="1"/>
  <c r="X384" i="1" a="1"/>
  <c r="X384" i="1" s="1"/>
  <c r="Y384" i="1" s="1" a="1"/>
  <c r="Y384" i="1" s="1"/>
  <c r="T413" i="1" a="1"/>
  <c r="T413" i="1" s="1"/>
  <c r="AA413" i="1" a="1"/>
  <c r="AA413" i="1" s="1"/>
  <c r="V413" i="1" a="1"/>
  <c r="V413" i="1" s="1"/>
  <c r="Z413" i="1" a="1"/>
  <c r="Z413" i="1" s="1"/>
  <c r="AA437" i="1" a="1"/>
  <c r="AA437" i="1" s="1"/>
  <c r="V437" i="1" a="1"/>
  <c r="V437" i="1" s="1"/>
  <c r="Z437" i="1" a="1"/>
  <c r="Z437" i="1" s="1"/>
  <c r="AA461" i="1" a="1"/>
  <c r="AA461" i="1" s="1"/>
  <c r="V461" i="1" a="1"/>
  <c r="V461" i="1" s="1"/>
  <c r="Z461" i="1" a="1"/>
  <c r="Z461" i="1" s="1"/>
  <c r="X461" i="1" a="1"/>
  <c r="X461" i="1" s="1"/>
  <c r="Y461" i="1" s="1" a="1"/>
  <c r="Y461" i="1" s="1"/>
  <c r="AA485" i="1" a="1"/>
  <c r="AA485" i="1" s="1"/>
  <c r="V485" i="1" a="1"/>
  <c r="V485" i="1" s="1"/>
  <c r="Z485" i="1" a="1"/>
  <c r="Z485" i="1" s="1"/>
  <c r="X485" i="1" a="1"/>
  <c r="X485" i="1" s="1"/>
  <c r="Y485" i="1" s="1" a="1"/>
  <c r="Y485" i="1" s="1"/>
  <c r="T509" i="1" a="1"/>
  <c r="T509" i="1" s="1"/>
  <c r="AA509" i="1" a="1"/>
  <c r="AA509" i="1" s="1"/>
  <c r="V509" i="1" a="1"/>
  <c r="V509" i="1" s="1"/>
  <c r="Z509" i="1" a="1"/>
  <c r="Z509" i="1" s="1"/>
  <c r="X509" i="1" a="1"/>
  <c r="X509" i="1" s="1"/>
  <c r="Y509" i="1" s="1" a="1"/>
  <c r="Y509" i="1" s="1"/>
  <c r="K12" i="1" a="1"/>
  <c r="K12" i="1" s="1"/>
  <c r="K36" i="1" a="1"/>
  <c r="K36" i="1" s="1"/>
  <c r="K60" i="1" a="1"/>
  <c r="K60" i="1" s="1"/>
  <c r="K84" i="1" a="1"/>
  <c r="K84" i="1" s="1"/>
  <c r="K108" i="1" a="1"/>
  <c r="K108" i="1" s="1"/>
  <c r="K132" i="1" a="1"/>
  <c r="K132" i="1" s="1"/>
  <c r="K156" i="1" a="1"/>
  <c r="K156" i="1" s="1"/>
  <c r="K180" i="1" a="1"/>
  <c r="K180" i="1" s="1"/>
  <c r="K204" i="1" a="1"/>
  <c r="K204" i="1" s="1"/>
  <c r="K228" i="1" a="1"/>
  <c r="K228" i="1" s="1"/>
  <c r="K252" i="1" a="1"/>
  <c r="K252" i="1" s="1"/>
  <c r="K276" i="1" a="1"/>
  <c r="K276" i="1" s="1"/>
  <c r="K300" i="1" a="1"/>
  <c r="K300" i="1" s="1"/>
  <c r="K324" i="1" a="1"/>
  <c r="K324" i="1" s="1"/>
  <c r="K348" i="1" a="1"/>
  <c r="K348" i="1" s="1"/>
  <c r="K372" i="1" a="1"/>
  <c r="K372" i="1" s="1"/>
  <c r="K396" i="1" a="1"/>
  <c r="K396" i="1" s="1"/>
  <c r="K420" i="1" a="1"/>
  <c r="K420" i="1" s="1"/>
  <c r="K444" i="1" a="1"/>
  <c r="K444" i="1" s="1"/>
  <c r="K468" i="1" a="1"/>
  <c r="K468" i="1" s="1"/>
  <c r="K492" i="1" a="1"/>
  <c r="K492" i="1" s="1"/>
  <c r="K516" i="1" a="1"/>
  <c r="K516" i="1" s="1"/>
  <c r="K540" i="1" a="1"/>
  <c r="K540" i="1" s="1"/>
  <c r="K564" i="1" a="1"/>
  <c r="K564" i="1" s="1"/>
  <c r="K588" i="1" a="1"/>
  <c r="K588" i="1" s="1"/>
  <c r="K612" i="1" a="1"/>
  <c r="K612" i="1" s="1"/>
  <c r="K636" i="1" a="1"/>
  <c r="K636" i="1" s="1"/>
  <c r="K660" i="1" a="1"/>
  <c r="K660" i="1" s="1"/>
  <c r="K684" i="1" a="1"/>
  <c r="K684" i="1" s="1"/>
  <c r="K708" i="1" a="1"/>
  <c r="K708" i="1" s="1"/>
  <c r="K732" i="1" a="1"/>
  <c r="K732" i="1" s="1"/>
  <c r="K756" i="1" a="1"/>
  <c r="K756" i="1" s="1"/>
  <c r="K780" i="1" a="1"/>
  <c r="K780" i="1" s="1"/>
  <c r="K804" i="1" a="1"/>
  <c r="K804" i="1" s="1"/>
  <c r="K828" i="1" a="1"/>
  <c r="K828" i="1" s="1"/>
  <c r="K852" i="1" a="1"/>
  <c r="K852" i="1" s="1"/>
  <c r="K876" i="1" a="1"/>
  <c r="K876" i="1" s="1"/>
  <c r="K900" i="1" a="1"/>
  <c r="K900" i="1" s="1"/>
  <c r="K924" i="1" a="1"/>
  <c r="K924" i="1" s="1"/>
  <c r="K948" i="1" a="1"/>
  <c r="K948" i="1" s="1"/>
  <c r="K972" i="1" a="1"/>
  <c r="K972" i="1" s="1"/>
  <c r="K996" i="1" a="1"/>
  <c r="K996" i="1" s="1"/>
  <c r="K1020" i="1" a="1"/>
  <c r="K1020" i="1" s="1"/>
  <c r="X217" i="1" a="1"/>
  <c r="X217" i="1" s="1"/>
  <c r="Y217" i="1" s="1" a="1"/>
  <c r="Y217" i="1" s="1"/>
  <c r="X330" i="1" a="1"/>
  <c r="X330" i="1" s="1"/>
  <c r="Y330" i="1" s="1" a="1"/>
  <c r="Y330" i="1" s="1"/>
  <c r="X374" i="1" a="1"/>
  <c r="X374" i="1" s="1"/>
  <c r="Y374" i="1" s="1" a="1"/>
  <c r="Y374" i="1" s="1"/>
  <c r="X445" i="1" a="1"/>
  <c r="X445" i="1" s="1"/>
  <c r="Y445" i="1" s="1" a="1"/>
  <c r="Y445" i="1" s="1"/>
  <c r="X565" i="1" a="1"/>
  <c r="X565" i="1" s="1"/>
  <c r="Y565" i="1" s="1" a="1"/>
  <c r="Y565" i="1" s="1"/>
  <c r="X833" i="1" a="1"/>
  <c r="X833" i="1" s="1"/>
  <c r="Y833" i="1" s="1" a="1"/>
  <c r="Y833" i="1" s="1"/>
  <c r="Z257" i="1" a="1"/>
  <c r="Z257" i="1" s="1"/>
  <c r="W851" i="1"/>
  <c r="AA851" i="1" a="1"/>
  <c r="AA851" i="1" s="1"/>
  <c r="V851" i="1" a="1"/>
  <c r="V851" i="1" s="1"/>
  <c r="Z851" i="1" a="1"/>
  <c r="Z851" i="1" s="1"/>
  <c r="X851" i="1" a="1"/>
  <c r="X851" i="1" s="1"/>
  <c r="Y851" i="1" s="1" a="1"/>
  <c r="Y851" i="1" s="1"/>
  <c r="K866" i="1" a="1"/>
  <c r="K866" i="1" s="1"/>
  <c r="W113" i="1"/>
  <c r="AA113" i="1" a="1"/>
  <c r="AA113" i="1" s="1"/>
  <c r="V113" i="1" a="1"/>
  <c r="V113" i="1" s="1"/>
  <c r="Z113" i="1" a="1"/>
  <c r="Z113" i="1" s="1"/>
  <c r="K363" i="1" a="1"/>
  <c r="K363" i="1" s="1"/>
  <c r="W96" i="1"/>
  <c r="AA96" i="1" a="1"/>
  <c r="AA96" i="1" s="1"/>
  <c r="V96" i="1" a="1"/>
  <c r="V96" i="1" s="1"/>
  <c r="Z96" i="1" a="1"/>
  <c r="Z96" i="1" s="1"/>
  <c r="X96" i="1" a="1"/>
  <c r="X96" i="1" s="1"/>
  <c r="Y96" i="1" s="1" a="1"/>
  <c r="Y96" i="1" s="1"/>
  <c r="AA253" i="1" a="1"/>
  <c r="AA253" i="1" s="1"/>
  <c r="V253" i="1" a="1"/>
  <c r="V253" i="1" s="1"/>
  <c r="Z253" i="1" a="1"/>
  <c r="Z253" i="1" s="1"/>
  <c r="AA462" i="1" a="1"/>
  <c r="AA462" i="1" s="1"/>
  <c r="V462" i="1" a="1"/>
  <c r="V462" i="1" s="1"/>
  <c r="Z462" i="1" a="1"/>
  <c r="Z462" i="1" s="1"/>
  <c r="V518" i="1" a="1"/>
  <c r="V518" i="1" s="1"/>
  <c r="AA518" i="1" a="1"/>
  <c r="AA518" i="1" s="1"/>
  <c r="Z518" i="1" a="1"/>
  <c r="Z518" i="1" s="1"/>
  <c r="W524" i="1"/>
  <c r="AA524" i="1" a="1"/>
  <c r="AA524" i="1" s="1"/>
  <c r="V524" i="1" a="1"/>
  <c r="V524" i="1" s="1"/>
  <c r="Z524" i="1" a="1"/>
  <c r="Z524" i="1" s="1"/>
  <c r="X524" i="1" a="1"/>
  <c r="X524" i="1" s="1"/>
  <c r="Y524" i="1" s="1" a="1"/>
  <c r="Y524" i="1" s="1"/>
  <c r="V530" i="1" a="1"/>
  <c r="V530" i="1" s="1"/>
  <c r="AA530" i="1" a="1"/>
  <c r="AA530" i="1" s="1"/>
  <c r="X530" i="1" a="1"/>
  <c r="X530" i="1" s="1"/>
  <c r="Y530" i="1" s="1" a="1"/>
  <c r="Y530" i="1" s="1"/>
  <c r="AA536" i="1" a="1"/>
  <c r="AA536" i="1" s="1"/>
  <c r="V536" i="1" a="1"/>
  <c r="V536" i="1" s="1"/>
  <c r="X536" i="1" a="1"/>
  <c r="X536" i="1" s="1"/>
  <c r="Y536" i="1" s="1" a="1"/>
  <c r="Y536" i="1" s="1"/>
  <c r="Z536" i="1" a="1"/>
  <c r="Z536" i="1" s="1"/>
  <c r="V542" i="1" a="1"/>
  <c r="V542" i="1" s="1"/>
  <c r="AA542" i="1" a="1"/>
  <c r="AA542" i="1" s="1"/>
  <c r="Z542" i="1" a="1"/>
  <c r="Z542" i="1" s="1"/>
  <c r="W548" i="1"/>
  <c r="AA548" i="1" a="1"/>
  <c r="AA548" i="1" s="1"/>
  <c r="V548" i="1" a="1"/>
  <c r="V548" i="1" s="1"/>
  <c r="Z548" i="1" a="1"/>
  <c r="Z548" i="1" s="1"/>
  <c r="X548" i="1" a="1"/>
  <c r="X548" i="1" s="1"/>
  <c r="Y548" i="1" s="1" a="1"/>
  <c r="Y548" i="1" s="1"/>
  <c r="AA554" i="1" a="1"/>
  <c r="AA554" i="1" s="1"/>
  <c r="V554" i="1" a="1"/>
  <c r="V554" i="1" s="1"/>
  <c r="Z554" i="1" a="1"/>
  <c r="Z554" i="1" s="1"/>
  <c r="X554" i="1" a="1"/>
  <c r="X554" i="1" s="1"/>
  <c r="Y554" i="1" s="1" a="1"/>
  <c r="Y554" i="1" s="1"/>
  <c r="W560" i="1"/>
  <c r="AA560" i="1" a="1"/>
  <c r="AA560" i="1" s="1"/>
  <c r="V560" i="1" a="1"/>
  <c r="V560" i="1" s="1"/>
  <c r="X560" i="1" a="1"/>
  <c r="X560" i="1" s="1"/>
  <c r="Y560" i="1" s="1" a="1"/>
  <c r="Y560" i="1" s="1"/>
  <c r="Z560" i="1" a="1"/>
  <c r="Z560" i="1" s="1"/>
  <c r="AA566" i="1" a="1"/>
  <c r="AA566" i="1" s="1"/>
  <c r="V566" i="1" a="1"/>
  <c r="V566" i="1" s="1"/>
  <c r="Z566" i="1" a="1"/>
  <c r="Z566" i="1" s="1"/>
  <c r="W572" i="1"/>
  <c r="AA572" i="1" a="1"/>
  <c r="AA572" i="1" s="1"/>
  <c r="V572" i="1" a="1"/>
  <c r="V572" i="1" s="1"/>
  <c r="Z572" i="1" a="1"/>
  <c r="Z572" i="1" s="1"/>
  <c r="X572" i="1" a="1"/>
  <c r="X572" i="1" s="1"/>
  <c r="Y572" i="1" s="1" a="1"/>
  <c r="Y572" i="1" s="1"/>
  <c r="V578" i="1" a="1"/>
  <c r="V578" i="1" s="1"/>
  <c r="AA578" i="1" a="1"/>
  <c r="AA578" i="1" s="1"/>
  <c r="Z578" i="1" a="1"/>
  <c r="Z578" i="1" s="1"/>
  <c r="X578" i="1" a="1"/>
  <c r="X578" i="1" s="1"/>
  <c r="Y578" i="1" s="1" a="1"/>
  <c r="Y578" i="1" s="1"/>
  <c r="W584" i="1"/>
  <c r="AA584" i="1" a="1"/>
  <c r="AA584" i="1" s="1"/>
  <c r="V584" i="1" a="1"/>
  <c r="V584" i="1" s="1"/>
  <c r="Z584" i="1" a="1"/>
  <c r="Z584" i="1" s="1"/>
  <c r="X584" i="1" a="1"/>
  <c r="X584" i="1" s="1"/>
  <c r="Y584" i="1" s="1" a="1"/>
  <c r="Y584" i="1" s="1"/>
  <c r="AA590" i="1" a="1"/>
  <c r="AA590" i="1" s="1"/>
  <c r="V590" i="1" a="1"/>
  <c r="V590" i="1" s="1"/>
  <c r="Z590" i="1" a="1"/>
  <c r="Z590" i="1" s="1"/>
  <c r="X590" i="1" a="1"/>
  <c r="X590" i="1" s="1"/>
  <c r="Y590" i="1" s="1" a="1"/>
  <c r="Y590" i="1" s="1"/>
  <c r="AA596" i="1" a="1"/>
  <c r="AA596" i="1" s="1"/>
  <c r="V596" i="1" a="1"/>
  <c r="V596" i="1" s="1"/>
  <c r="Z596" i="1" a="1"/>
  <c r="Z596" i="1" s="1"/>
  <c r="X596" i="1" a="1"/>
  <c r="X596" i="1" s="1"/>
  <c r="Y596" i="1" s="1" a="1"/>
  <c r="Y596" i="1" s="1"/>
  <c r="AA602" i="1" a="1"/>
  <c r="AA602" i="1" s="1"/>
  <c r="V602" i="1" a="1"/>
  <c r="V602" i="1" s="1"/>
  <c r="Z602" i="1" a="1"/>
  <c r="Z602" i="1" s="1"/>
  <c r="X602" i="1" a="1"/>
  <c r="X602" i="1" s="1"/>
  <c r="Y602" i="1" s="1" a="1"/>
  <c r="Y602" i="1" s="1"/>
  <c r="AA608" i="1" a="1"/>
  <c r="AA608" i="1" s="1"/>
  <c r="V608" i="1" a="1"/>
  <c r="V608" i="1" s="1"/>
  <c r="Z608" i="1" a="1"/>
  <c r="Z608" i="1" s="1"/>
  <c r="X608" i="1" a="1"/>
  <c r="X608" i="1" s="1"/>
  <c r="Y608" i="1" s="1" a="1"/>
  <c r="Y608" i="1" s="1"/>
  <c r="U614" i="1"/>
  <c r="V614" i="1" a="1"/>
  <c r="V614" i="1" s="1"/>
  <c r="AA614" i="1" a="1"/>
  <c r="AA614" i="1" s="1"/>
  <c r="X614" i="1" a="1"/>
  <c r="X614" i="1" s="1"/>
  <c r="Y614" i="1" s="1" a="1"/>
  <c r="Y614" i="1" s="1"/>
  <c r="Z614" i="1" a="1"/>
  <c r="Z614" i="1" s="1"/>
  <c r="W620" i="1"/>
  <c r="AA620" i="1" a="1"/>
  <c r="AA620" i="1" s="1"/>
  <c r="V620" i="1" a="1"/>
  <c r="V620" i="1" s="1"/>
  <c r="X620" i="1" a="1"/>
  <c r="X620" i="1" s="1"/>
  <c r="Y620" i="1" s="1" a="1"/>
  <c r="Y620" i="1" s="1"/>
  <c r="AA626" i="1" a="1"/>
  <c r="AA626" i="1" s="1"/>
  <c r="V626" i="1" a="1"/>
  <c r="V626" i="1" s="1"/>
  <c r="Z626" i="1" a="1"/>
  <c r="Z626" i="1" s="1"/>
  <c r="X626" i="1" a="1"/>
  <c r="X626" i="1" s="1"/>
  <c r="Y626" i="1" s="1" a="1"/>
  <c r="Y626" i="1" s="1"/>
  <c r="AA632" i="1" a="1"/>
  <c r="AA632" i="1" s="1"/>
  <c r="V632" i="1" a="1"/>
  <c r="V632" i="1" s="1"/>
  <c r="Z632" i="1" a="1"/>
  <c r="Z632" i="1" s="1"/>
  <c r="X632" i="1" a="1"/>
  <c r="X632" i="1" s="1"/>
  <c r="Y632" i="1" s="1" a="1"/>
  <c r="Y632" i="1" s="1"/>
  <c r="AA638" i="1" a="1"/>
  <c r="AA638" i="1" s="1"/>
  <c r="V638" i="1" a="1"/>
  <c r="V638" i="1" s="1"/>
  <c r="X638" i="1" a="1"/>
  <c r="X638" i="1" s="1"/>
  <c r="Y638" i="1" s="1" a="1"/>
  <c r="Y638" i="1" s="1"/>
  <c r="Z638" i="1" a="1"/>
  <c r="Z638" i="1" s="1"/>
  <c r="W644" i="1"/>
  <c r="AA644" i="1" a="1"/>
  <c r="AA644" i="1" s="1"/>
  <c r="V644" i="1" a="1"/>
  <c r="V644" i="1" s="1"/>
  <c r="Z644" i="1" a="1"/>
  <c r="Z644" i="1" s="1"/>
  <c r="X644" i="1" a="1"/>
  <c r="X644" i="1" s="1"/>
  <c r="Y644" i="1" s="1" a="1"/>
  <c r="Y644" i="1" s="1"/>
  <c r="V650" i="1" a="1"/>
  <c r="V650" i="1" s="1"/>
  <c r="AA650" i="1" a="1"/>
  <c r="AA650" i="1" s="1"/>
  <c r="Z650" i="1" a="1"/>
  <c r="Z650" i="1" s="1"/>
  <c r="X650" i="1" a="1"/>
  <c r="X650" i="1" s="1"/>
  <c r="Y650" i="1" s="1" a="1"/>
  <c r="Y650" i="1" s="1"/>
  <c r="AA656" i="1" a="1"/>
  <c r="AA656" i="1" s="1"/>
  <c r="V656" i="1" a="1"/>
  <c r="V656" i="1" s="1"/>
  <c r="Z656" i="1" a="1"/>
  <c r="Z656" i="1" s="1"/>
  <c r="X656" i="1" a="1"/>
  <c r="X656" i="1" s="1"/>
  <c r="Y656" i="1" s="1" a="1"/>
  <c r="Y656" i="1" s="1"/>
  <c r="W662" i="1"/>
  <c r="AA662" i="1" a="1"/>
  <c r="AA662" i="1" s="1"/>
  <c r="V662" i="1" a="1"/>
  <c r="V662" i="1" s="1"/>
  <c r="X662" i="1" a="1"/>
  <c r="X662" i="1" s="1"/>
  <c r="Y662" i="1" s="1" a="1"/>
  <c r="Y662" i="1" s="1"/>
  <c r="Z662" i="1" a="1"/>
  <c r="Z662" i="1" s="1"/>
  <c r="AA668" i="1" a="1"/>
  <c r="AA668" i="1" s="1"/>
  <c r="V668" i="1" a="1"/>
  <c r="V668" i="1" s="1"/>
  <c r="Z668" i="1" a="1"/>
  <c r="Z668" i="1" s="1"/>
  <c r="X668" i="1" a="1"/>
  <c r="X668" i="1" s="1"/>
  <c r="Y668" i="1" s="1" a="1"/>
  <c r="Y668" i="1" s="1"/>
  <c r="AA674" i="1" a="1"/>
  <c r="AA674" i="1" s="1"/>
  <c r="V674" i="1" a="1"/>
  <c r="V674" i="1" s="1"/>
  <c r="Z674" i="1" a="1"/>
  <c r="Z674" i="1" s="1"/>
  <c r="X674" i="1" a="1"/>
  <c r="X674" i="1" s="1"/>
  <c r="Y674" i="1" s="1" a="1"/>
  <c r="Y674" i="1" s="1"/>
  <c r="AA680" i="1" a="1"/>
  <c r="AA680" i="1" s="1"/>
  <c r="V680" i="1" a="1"/>
  <c r="V680" i="1" s="1"/>
  <c r="Z680" i="1" a="1"/>
  <c r="Z680" i="1" s="1"/>
  <c r="X680" i="1" a="1"/>
  <c r="X680" i="1" s="1"/>
  <c r="Y680" i="1" s="1" a="1"/>
  <c r="Y680" i="1" s="1"/>
  <c r="W686" i="1"/>
  <c r="AA686" i="1" a="1"/>
  <c r="AA686" i="1" s="1"/>
  <c r="V686" i="1" a="1"/>
  <c r="V686" i="1" s="1"/>
  <c r="X686" i="1" a="1"/>
  <c r="X686" i="1" s="1"/>
  <c r="Y686" i="1" s="1" a="1"/>
  <c r="Y686" i="1" s="1"/>
  <c r="Z686" i="1" a="1"/>
  <c r="Z686" i="1" s="1"/>
  <c r="W692" i="1"/>
  <c r="AA692" i="1" a="1"/>
  <c r="AA692" i="1" s="1"/>
  <c r="V692" i="1" a="1"/>
  <c r="V692" i="1" s="1"/>
  <c r="Z692" i="1" a="1"/>
  <c r="Z692" i="1" s="1"/>
  <c r="X692" i="1" a="1"/>
  <c r="X692" i="1" s="1"/>
  <c r="Y692" i="1" s="1" a="1"/>
  <c r="Y692" i="1" s="1"/>
  <c r="W698" i="1"/>
  <c r="AA698" i="1" a="1"/>
  <c r="AA698" i="1" s="1"/>
  <c r="V698" i="1" a="1"/>
  <c r="V698" i="1" s="1"/>
  <c r="Z698" i="1" a="1"/>
  <c r="Z698" i="1" s="1"/>
  <c r="X698" i="1" a="1"/>
  <c r="X698" i="1" s="1"/>
  <c r="Y698" i="1" s="1" a="1"/>
  <c r="Y698" i="1" s="1"/>
  <c r="AA704" i="1" a="1"/>
  <c r="AA704" i="1" s="1"/>
  <c r="V704" i="1" a="1"/>
  <c r="V704" i="1" s="1"/>
  <c r="Z704" i="1" a="1"/>
  <c r="Z704" i="1" s="1"/>
  <c r="X704" i="1" a="1"/>
  <c r="X704" i="1" s="1"/>
  <c r="Y704" i="1" s="1" a="1"/>
  <c r="Y704" i="1" s="1"/>
  <c r="W710" i="1"/>
  <c r="AA710" i="1" a="1"/>
  <c r="AA710" i="1" s="1"/>
  <c r="V710" i="1" a="1"/>
  <c r="V710" i="1" s="1"/>
  <c r="X710" i="1" a="1"/>
  <c r="X710" i="1" s="1"/>
  <c r="Y710" i="1" s="1" a="1"/>
  <c r="Y710" i="1" s="1"/>
  <c r="AA716" i="1" a="1"/>
  <c r="AA716" i="1" s="1"/>
  <c r="V716" i="1" a="1"/>
  <c r="V716" i="1" s="1"/>
  <c r="Z716" i="1" a="1"/>
  <c r="Z716" i="1" s="1"/>
  <c r="X716" i="1" a="1"/>
  <c r="X716" i="1" s="1"/>
  <c r="Y716" i="1" s="1" a="1"/>
  <c r="Y716" i="1" s="1"/>
  <c r="W722" i="1"/>
  <c r="AA722" i="1" a="1"/>
  <c r="AA722" i="1" s="1"/>
  <c r="V722" i="1" a="1"/>
  <c r="V722" i="1" s="1"/>
  <c r="Z722" i="1" a="1"/>
  <c r="Z722" i="1" s="1"/>
  <c r="X722" i="1" a="1"/>
  <c r="X722" i="1" s="1"/>
  <c r="Y722" i="1" s="1" a="1"/>
  <c r="Y722" i="1" s="1"/>
  <c r="AA728" i="1" a="1"/>
  <c r="AA728" i="1" s="1"/>
  <c r="V728" i="1" a="1"/>
  <c r="V728" i="1" s="1"/>
  <c r="Z728" i="1" a="1"/>
  <c r="Z728" i="1" s="1"/>
  <c r="X728" i="1" a="1"/>
  <c r="X728" i="1" s="1"/>
  <c r="Y728" i="1" s="1" a="1"/>
  <c r="Y728" i="1" s="1"/>
  <c r="V734" i="1" a="1"/>
  <c r="V734" i="1" s="1"/>
  <c r="AA734" i="1" a="1"/>
  <c r="AA734" i="1" s="1"/>
  <c r="X734" i="1" a="1"/>
  <c r="X734" i="1" s="1"/>
  <c r="Y734" i="1" s="1" a="1"/>
  <c r="Y734" i="1" s="1"/>
  <c r="Z734" i="1" a="1"/>
  <c r="Z734" i="1" s="1"/>
  <c r="W740" i="1"/>
  <c r="AA740" i="1" a="1"/>
  <c r="AA740" i="1" s="1"/>
  <c r="V740" i="1" a="1"/>
  <c r="V740" i="1" s="1"/>
  <c r="Z740" i="1" a="1"/>
  <c r="Z740" i="1" s="1"/>
  <c r="X740" i="1" a="1"/>
  <c r="X740" i="1" s="1"/>
  <c r="Y740" i="1" s="1" a="1"/>
  <c r="Y740" i="1" s="1"/>
  <c r="W746" i="1"/>
  <c r="AA746" i="1" a="1"/>
  <c r="AA746" i="1" s="1"/>
  <c r="V746" i="1" a="1"/>
  <c r="V746" i="1" s="1"/>
  <c r="Z746" i="1" a="1"/>
  <c r="Z746" i="1" s="1"/>
  <c r="X746" i="1" a="1"/>
  <c r="X746" i="1" s="1"/>
  <c r="Y746" i="1" s="1" a="1"/>
  <c r="Y746" i="1" s="1"/>
  <c r="AA752" i="1" a="1"/>
  <c r="AA752" i="1" s="1"/>
  <c r="V752" i="1" a="1"/>
  <c r="V752" i="1" s="1"/>
  <c r="Z752" i="1" a="1"/>
  <c r="Z752" i="1" s="1"/>
  <c r="X752" i="1" a="1"/>
  <c r="X752" i="1" s="1"/>
  <c r="Y752" i="1" s="1" a="1"/>
  <c r="Y752" i="1" s="1"/>
  <c r="AA758" i="1" a="1"/>
  <c r="AA758" i="1" s="1"/>
  <c r="V758" i="1" a="1"/>
  <c r="V758" i="1" s="1"/>
  <c r="X758" i="1" a="1"/>
  <c r="X758" i="1" s="1"/>
  <c r="Y758" i="1" s="1" a="1"/>
  <c r="Y758" i="1" s="1"/>
  <c r="Z758" i="1" a="1"/>
  <c r="Z758" i="1" s="1"/>
  <c r="W764" i="1"/>
  <c r="AA764" i="1" a="1"/>
  <c r="AA764" i="1" s="1"/>
  <c r="V764" i="1" a="1"/>
  <c r="V764" i="1" s="1"/>
  <c r="Z764" i="1" a="1"/>
  <c r="Z764" i="1" s="1"/>
  <c r="X764" i="1" a="1"/>
  <c r="X764" i="1" s="1"/>
  <c r="Y764" i="1" s="1" a="1"/>
  <c r="Y764" i="1" s="1"/>
  <c r="W770" i="1"/>
  <c r="AA770" i="1" a="1"/>
  <c r="AA770" i="1" s="1"/>
  <c r="V770" i="1" a="1"/>
  <c r="V770" i="1" s="1"/>
  <c r="Z770" i="1" a="1"/>
  <c r="Z770" i="1" s="1"/>
  <c r="X770" i="1" a="1"/>
  <c r="X770" i="1" s="1"/>
  <c r="Y770" i="1" s="1" a="1"/>
  <c r="Y770" i="1" s="1"/>
  <c r="AA776" i="1" a="1"/>
  <c r="AA776" i="1" s="1"/>
  <c r="V776" i="1" a="1"/>
  <c r="V776" i="1" s="1"/>
  <c r="Z776" i="1" a="1"/>
  <c r="Z776" i="1" s="1"/>
  <c r="X776" i="1" a="1"/>
  <c r="X776" i="1" s="1"/>
  <c r="Y776" i="1" s="1" a="1"/>
  <c r="Y776" i="1" s="1"/>
  <c r="AA782" i="1" a="1"/>
  <c r="AA782" i="1" s="1"/>
  <c r="V782" i="1" a="1"/>
  <c r="V782" i="1" s="1"/>
  <c r="X782" i="1" a="1"/>
  <c r="X782" i="1" s="1"/>
  <c r="Y782" i="1" s="1" a="1"/>
  <c r="Y782" i="1" s="1"/>
  <c r="Z782" i="1" a="1"/>
  <c r="Z782" i="1" s="1"/>
  <c r="W788" i="1"/>
  <c r="AA788" i="1" a="1"/>
  <c r="AA788" i="1" s="1"/>
  <c r="V788" i="1" a="1"/>
  <c r="V788" i="1" s="1"/>
  <c r="Z788" i="1" a="1"/>
  <c r="Z788" i="1" s="1"/>
  <c r="X788" i="1" a="1"/>
  <c r="X788" i="1" s="1"/>
  <c r="Y788" i="1" s="1" a="1"/>
  <c r="Y788" i="1" s="1"/>
  <c r="W794" i="1"/>
  <c r="AA794" i="1" a="1"/>
  <c r="AA794" i="1" s="1"/>
  <c r="V794" i="1" a="1"/>
  <c r="V794" i="1" s="1"/>
  <c r="Z794" i="1" a="1"/>
  <c r="Z794" i="1" s="1"/>
  <c r="X794" i="1" a="1"/>
  <c r="X794" i="1" s="1"/>
  <c r="Y794" i="1" s="1" a="1"/>
  <c r="Y794" i="1" s="1"/>
  <c r="AA800" i="1" a="1"/>
  <c r="AA800" i="1" s="1"/>
  <c r="V800" i="1" a="1"/>
  <c r="V800" i="1" s="1"/>
  <c r="Z800" i="1" a="1"/>
  <c r="Z800" i="1" s="1"/>
  <c r="X800" i="1" a="1"/>
  <c r="X800" i="1" s="1"/>
  <c r="Y800" i="1" s="1" a="1"/>
  <c r="Y800" i="1" s="1"/>
  <c r="AA806" i="1" a="1"/>
  <c r="AA806" i="1" s="1"/>
  <c r="V806" i="1" a="1"/>
  <c r="V806" i="1" s="1"/>
  <c r="X806" i="1" a="1"/>
  <c r="X806" i="1" s="1"/>
  <c r="Y806" i="1" s="1" a="1"/>
  <c r="Y806" i="1" s="1"/>
  <c r="Z806" i="1" a="1"/>
  <c r="Z806" i="1" s="1"/>
  <c r="W812" i="1"/>
  <c r="AA812" i="1" a="1"/>
  <c r="AA812" i="1" s="1"/>
  <c r="V812" i="1" a="1"/>
  <c r="V812" i="1" s="1"/>
  <c r="Z812" i="1" a="1"/>
  <c r="Z812" i="1" s="1"/>
  <c r="X812" i="1" a="1"/>
  <c r="X812" i="1" s="1"/>
  <c r="Y812" i="1" s="1" a="1"/>
  <c r="Y812" i="1" s="1"/>
  <c r="AA818" i="1" a="1"/>
  <c r="AA818" i="1" s="1"/>
  <c r="V818" i="1" a="1"/>
  <c r="V818" i="1" s="1"/>
  <c r="Z818" i="1" a="1"/>
  <c r="Z818" i="1" s="1"/>
  <c r="X818" i="1" a="1"/>
  <c r="X818" i="1" s="1"/>
  <c r="Y818" i="1" s="1" a="1"/>
  <c r="Y818" i="1" s="1"/>
  <c r="K13" i="1" a="1"/>
  <c r="K13" i="1" s="1"/>
  <c r="K61" i="1" a="1"/>
  <c r="K61" i="1" s="1"/>
  <c r="K109" i="1" a="1"/>
  <c r="K109" i="1" s="1"/>
  <c r="K133" i="1" a="1"/>
  <c r="K133" i="1" s="1"/>
  <c r="K157" i="1" a="1"/>
  <c r="K157" i="1" s="1"/>
  <c r="K181" i="1" a="1"/>
  <c r="K181" i="1" s="1"/>
  <c r="K205" i="1" a="1"/>
  <c r="K205" i="1" s="1"/>
  <c r="K229" i="1" a="1"/>
  <c r="K229" i="1" s="1"/>
  <c r="K253" i="1" a="1"/>
  <c r="K253" i="1" s="1"/>
  <c r="K277" i="1" a="1"/>
  <c r="K277" i="1" s="1"/>
  <c r="K301" i="1" a="1"/>
  <c r="K301" i="1" s="1"/>
  <c r="K325" i="1" a="1"/>
  <c r="K325" i="1" s="1"/>
  <c r="K349" i="1" a="1"/>
  <c r="K349" i="1" s="1"/>
  <c r="K373" i="1" a="1"/>
  <c r="K373" i="1" s="1"/>
  <c r="K397" i="1" a="1"/>
  <c r="K397" i="1" s="1"/>
  <c r="K421" i="1" a="1"/>
  <c r="K421" i="1" s="1"/>
  <c r="K445" i="1" a="1"/>
  <c r="K445" i="1" s="1"/>
  <c r="K469" i="1" a="1"/>
  <c r="K469" i="1" s="1"/>
  <c r="K493" i="1" a="1"/>
  <c r="K493" i="1" s="1"/>
  <c r="K517" i="1" a="1"/>
  <c r="K517" i="1" s="1"/>
  <c r="K541" i="1" a="1"/>
  <c r="K541" i="1" s="1"/>
  <c r="K565" i="1" a="1"/>
  <c r="K565" i="1" s="1"/>
  <c r="K589" i="1" a="1"/>
  <c r="K589" i="1" s="1"/>
  <c r="K613" i="1" a="1"/>
  <c r="K613" i="1" s="1"/>
  <c r="K637" i="1" a="1"/>
  <c r="K637" i="1" s="1"/>
  <c r="K661" i="1" a="1"/>
  <c r="K661" i="1" s="1"/>
  <c r="K685" i="1" a="1"/>
  <c r="K685" i="1" s="1"/>
  <c r="K709" i="1" a="1"/>
  <c r="K709" i="1" s="1"/>
  <c r="K733" i="1" a="1"/>
  <c r="K733" i="1" s="1"/>
  <c r="K757" i="1" a="1"/>
  <c r="K757" i="1" s="1"/>
  <c r="K781" i="1" a="1"/>
  <c r="K781" i="1" s="1"/>
  <c r="K805" i="1" a="1"/>
  <c r="K805" i="1" s="1"/>
  <c r="K829" i="1" a="1"/>
  <c r="K829" i="1" s="1"/>
  <c r="K853" i="1" a="1"/>
  <c r="K853" i="1" s="1"/>
  <c r="K877" i="1" a="1"/>
  <c r="K877" i="1" s="1"/>
  <c r="K901" i="1" a="1"/>
  <c r="K901" i="1" s="1"/>
  <c r="K925" i="1" a="1"/>
  <c r="K925" i="1" s="1"/>
  <c r="K949" i="1" a="1"/>
  <c r="K949" i="1" s="1"/>
  <c r="K973" i="1" a="1"/>
  <c r="K973" i="1" s="1"/>
  <c r="K997" i="1" a="1"/>
  <c r="K997" i="1" s="1"/>
  <c r="K1021" i="1" a="1"/>
  <c r="K1021" i="1" s="1"/>
  <c r="X218" i="1" a="1"/>
  <c r="X218" i="1" s="1"/>
  <c r="Y218" i="1" s="1" a="1"/>
  <c r="Y218" i="1" s="1"/>
  <c r="X375" i="1" a="1"/>
  <c r="X375" i="1" s="1"/>
  <c r="Y375" i="1" s="1" a="1"/>
  <c r="Y375" i="1" s="1"/>
  <c r="X446" i="1" a="1"/>
  <c r="X446" i="1" s="1"/>
  <c r="Y446" i="1" s="1" a="1"/>
  <c r="Y446" i="1" s="1"/>
  <c r="X566" i="1" a="1"/>
  <c r="X566" i="1" s="1"/>
  <c r="Y566" i="1" s="1" a="1"/>
  <c r="Y566" i="1" s="1"/>
  <c r="X689" i="1" a="1"/>
  <c r="X689" i="1" s="1"/>
  <c r="Y689" i="1" s="1" a="1"/>
  <c r="Y689" i="1" s="1"/>
  <c r="X834" i="1" a="1"/>
  <c r="X834" i="1" s="1"/>
  <c r="Y834" i="1" s="1" a="1"/>
  <c r="Y834" i="1" s="1"/>
  <c r="Z710" i="1" a="1"/>
  <c r="Z710" i="1" s="1"/>
  <c r="AA827" i="1" a="1"/>
  <c r="AA827" i="1" s="1"/>
  <c r="V827" i="1" a="1"/>
  <c r="V827" i="1" s="1"/>
  <c r="X827" i="1" a="1"/>
  <c r="X827" i="1" s="1"/>
  <c r="Y827" i="1" s="1" a="1"/>
  <c r="Y827" i="1" s="1"/>
  <c r="Z827" i="1" a="1"/>
  <c r="Z827" i="1" s="1"/>
  <c r="AA973" i="1" a="1"/>
  <c r="AA973" i="1" s="1"/>
  <c r="V973" i="1" a="1"/>
  <c r="V973" i="1" s="1"/>
  <c r="Z973" i="1" a="1"/>
  <c r="Z973" i="1" s="1"/>
  <c r="X973" i="1" a="1"/>
  <c r="X973" i="1" s="1"/>
  <c r="Y973" i="1" s="1" a="1"/>
  <c r="Y973" i="1" s="1"/>
  <c r="K74" i="1" a="1"/>
  <c r="K74" i="1" s="1"/>
  <c r="K410" i="1" a="1"/>
  <c r="K410" i="1" s="1"/>
  <c r="K842" i="1" a="1"/>
  <c r="K842" i="1" s="1"/>
  <c r="AA14" i="1" a="1"/>
  <c r="AA14" i="1" s="1"/>
  <c r="V14" i="1" a="1"/>
  <c r="V14" i="1" s="1"/>
  <c r="Z14" i="1" a="1"/>
  <c r="Z14" i="1" s="1"/>
  <c r="K75" i="1" a="1"/>
  <c r="K75" i="1" s="1"/>
  <c r="K387" i="1" a="1"/>
  <c r="K387" i="1" s="1"/>
  <c r="K867" i="1" a="1"/>
  <c r="K867" i="1" s="1"/>
  <c r="AA27" i="1" a="1"/>
  <c r="AA27" i="1" s="1"/>
  <c r="V27" i="1" a="1"/>
  <c r="V27" i="1" s="1"/>
  <c r="W124" i="1"/>
  <c r="AA124" i="1" a="1"/>
  <c r="AA124" i="1" s="1"/>
  <c r="V124" i="1" a="1"/>
  <c r="V124" i="1" s="1"/>
  <c r="Z124" i="1" a="1"/>
  <c r="Z124" i="1" s="1"/>
  <c r="W176" i="1"/>
  <c r="AA176" i="1" a="1"/>
  <c r="AA176" i="1" s="1"/>
  <c r="V176" i="1" a="1"/>
  <c r="V176" i="1" s="1"/>
  <c r="Z176" i="1" a="1"/>
  <c r="Z176" i="1" s="1"/>
  <c r="X176" i="1" a="1"/>
  <c r="X176" i="1" s="1"/>
  <c r="Y176" i="1" s="1" a="1"/>
  <c r="Y176" i="1" s="1"/>
  <c r="W202" i="1"/>
  <c r="V202" i="1" a="1"/>
  <c r="V202" i="1" s="1"/>
  <c r="AA202" i="1" a="1"/>
  <c r="AA202" i="1" s="1"/>
  <c r="Z202" i="1" a="1"/>
  <c r="Z202" i="1" s="1"/>
  <c r="AA283" i="1" a="1"/>
  <c r="AA283" i="1" s="1"/>
  <c r="V283" i="1" a="1"/>
  <c r="V283" i="1" s="1"/>
  <c r="AA331" i="1" a="1"/>
  <c r="AA331" i="1" s="1"/>
  <c r="V331" i="1" a="1"/>
  <c r="V331" i="1" s="1"/>
  <c r="Z331" i="1" a="1"/>
  <c r="Z331" i="1" s="1"/>
  <c r="V385" i="1" a="1"/>
  <c r="V385" i="1" s="1"/>
  <c r="AA385" i="1" a="1"/>
  <c r="AA385" i="1" s="1"/>
  <c r="Z385" i="1" a="1"/>
  <c r="Z385" i="1" s="1"/>
  <c r="X385" i="1" a="1"/>
  <c r="X385" i="1" s="1"/>
  <c r="Y385" i="1" s="1" a="1"/>
  <c r="Y385" i="1" s="1"/>
  <c r="AA438" i="1" a="1"/>
  <c r="AA438" i="1" s="1"/>
  <c r="V438" i="1" a="1"/>
  <c r="V438" i="1" s="1"/>
  <c r="X438" i="1" a="1"/>
  <c r="X438" i="1" s="1"/>
  <c r="Y438" i="1" s="1" a="1"/>
  <c r="Y438" i="1" s="1"/>
  <c r="Z438" i="1" a="1"/>
  <c r="Z438" i="1" s="1"/>
  <c r="AA486" i="1" a="1"/>
  <c r="AA486" i="1" s="1"/>
  <c r="V486" i="1" a="1"/>
  <c r="V486" i="1" s="1"/>
  <c r="Z486" i="1" a="1"/>
  <c r="Z486" i="1" s="1"/>
  <c r="T28" i="1" a="1"/>
  <c r="T28" i="1" s="1"/>
  <c r="AA28" i="1" a="1"/>
  <c r="AA28" i="1" s="1"/>
  <c r="V28" i="1" a="1"/>
  <c r="V28" i="1" s="1"/>
  <c r="Z28" i="1" a="1"/>
  <c r="Z28" i="1" s="1"/>
  <c r="V60" i="1" a="1"/>
  <c r="V60" i="1" s="1"/>
  <c r="AA60" i="1" a="1"/>
  <c r="AA60" i="1" s="1"/>
  <c r="Z60" i="1" a="1"/>
  <c r="Z60" i="1" s="1"/>
  <c r="W98" i="1"/>
  <c r="AA98" i="1" a="1"/>
  <c r="AA98" i="1" s="1"/>
  <c r="V98" i="1" a="1"/>
  <c r="V98" i="1" s="1"/>
  <c r="Z98" i="1" a="1"/>
  <c r="Z98" i="1" s="1"/>
  <c r="W125" i="1"/>
  <c r="AA125" i="1" a="1"/>
  <c r="AA125" i="1" s="1"/>
  <c r="V125" i="1" a="1"/>
  <c r="V125" i="1" s="1"/>
  <c r="X125" i="1" a="1"/>
  <c r="X125" i="1" s="1"/>
  <c r="Y125" i="1" s="1" a="1"/>
  <c r="Y125" i="1" s="1"/>
  <c r="Z125" i="1" a="1"/>
  <c r="Z125" i="1" s="1"/>
  <c r="W153" i="1"/>
  <c r="V153" i="1" a="1"/>
  <c r="V153" i="1" s="1"/>
  <c r="AA153" i="1" a="1"/>
  <c r="AA153" i="1" s="1"/>
  <c r="W177" i="1"/>
  <c r="V177" i="1" a="1"/>
  <c r="V177" i="1" s="1"/>
  <c r="AA177" i="1" a="1"/>
  <c r="AA177" i="1" s="1"/>
  <c r="Z177" i="1" a="1"/>
  <c r="Z177" i="1" s="1"/>
  <c r="W203" i="1"/>
  <c r="V203" i="1" a="1"/>
  <c r="V203" i="1" s="1"/>
  <c r="AA203" i="1" a="1"/>
  <c r="AA203" i="1" s="1"/>
  <c r="Z203" i="1" a="1"/>
  <c r="Z203" i="1" s="1"/>
  <c r="W227" i="1"/>
  <c r="AA227" i="1" a="1"/>
  <c r="AA227" i="1" s="1"/>
  <c r="V227" i="1" a="1"/>
  <c r="V227" i="1" s="1"/>
  <c r="Z227" i="1" a="1"/>
  <c r="Z227" i="1" s="1"/>
  <c r="W254" i="1"/>
  <c r="AA254" i="1" a="1"/>
  <c r="AA254" i="1" s="1"/>
  <c r="V254" i="1" a="1"/>
  <c r="V254" i="1" s="1"/>
  <c r="Z254" i="1" a="1"/>
  <c r="Z254" i="1" s="1"/>
  <c r="AA284" i="1" a="1"/>
  <c r="AA284" i="1" s="1"/>
  <c r="V284" i="1" a="1"/>
  <c r="V284" i="1" s="1"/>
  <c r="AA308" i="1" a="1"/>
  <c r="AA308" i="1" s="1"/>
  <c r="V308" i="1" a="1"/>
  <c r="V308" i="1" s="1"/>
  <c r="AA332" i="1" a="1"/>
  <c r="AA332" i="1" s="1"/>
  <c r="V332" i="1" a="1"/>
  <c r="V332" i="1" s="1"/>
  <c r="Z332" i="1" a="1"/>
  <c r="Z332" i="1" s="1"/>
  <c r="AA356" i="1" a="1"/>
  <c r="AA356" i="1" s="1"/>
  <c r="V356" i="1" a="1"/>
  <c r="V356" i="1" s="1"/>
  <c r="Z356" i="1" a="1"/>
  <c r="Z356" i="1" s="1"/>
  <c r="V386" i="1" a="1"/>
  <c r="V386" i="1" s="1"/>
  <c r="AA386" i="1" a="1"/>
  <c r="AA386" i="1" s="1"/>
  <c r="Z386" i="1" a="1"/>
  <c r="Z386" i="1" s="1"/>
  <c r="X386" i="1" a="1"/>
  <c r="X386" i="1" s="1"/>
  <c r="Y386" i="1" s="1" a="1"/>
  <c r="Y386" i="1" s="1"/>
  <c r="AA415" i="1" a="1"/>
  <c r="AA415" i="1" s="1"/>
  <c r="V415" i="1" a="1"/>
  <c r="V415" i="1" s="1"/>
  <c r="Z415" i="1" a="1"/>
  <c r="Z415" i="1" s="1"/>
  <c r="X415" i="1" a="1"/>
  <c r="X415" i="1" s="1"/>
  <c r="Y415" i="1" s="1" a="1"/>
  <c r="Y415" i="1" s="1"/>
  <c r="AA439" i="1" a="1"/>
  <c r="AA439" i="1" s="1"/>
  <c r="V439" i="1" a="1"/>
  <c r="V439" i="1" s="1"/>
  <c r="X439" i="1" a="1"/>
  <c r="X439" i="1" s="1"/>
  <c r="Y439" i="1" s="1" a="1"/>
  <c r="Y439" i="1" s="1"/>
  <c r="Z439" i="1" a="1"/>
  <c r="Z439" i="1" s="1"/>
  <c r="AA463" i="1" a="1"/>
  <c r="AA463" i="1" s="1"/>
  <c r="V463" i="1" a="1"/>
  <c r="V463" i="1" s="1"/>
  <c r="X463" i="1" a="1"/>
  <c r="X463" i="1" s="1"/>
  <c r="Y463" i="1" s="1" a="1"/>
  <c r="Y463" i="1" s="1"/>
  <c r="Z463" i="1" a="1"/>
  <c r="Z463" i="1" s="1"/>
  <c r="AA487" i="1" a="1"/>
  <c r="AA487" i="1" s="1"/>
  <c r="V487" i="1" a="1"/>
  <c r="V487" i="1" s="1"/>
  <c r="X487" i="1" a="1"/>
  <c r="X487" i="1" s="1"/>
  <c r="Y487" i="1" s="1" a="1"/>
  <c r="Y487" i="1" s="1"/>
  <c r="Z487" i="1" a="1"/>
  <c r="Z487" i="1" s="1"/>
  <c r="AA511" i="1" a="1"/>
  <c r="AA511" i="1" s="1"/>
  <c r="V511" i="1" a="1"/>
  <c r="V511" i="1" s="1"/>
  <c r="X511" i="1" a="1"/>
  <c r="X511" i="1" s="1"/>
  <c r="Y511" i="1" s="1" a="1"/>
  <c r="Y511" i="1" s="1"/>
  <c r="Z511" i="1" a="1"/>
  <c r="Z511" i="1" s="1"/>
  <c r="AA824" i="1" a="1"/>
  <c r="AA824" i="1" s="1"/>
  <c r="V824" i="1" a="1"/>
  <c r="V824" i="1" s="1"/>
  <c r="Z824" i="1" a="1"/>
  <c r="Z824" i="1" s="1"/>
  <c r="X824" i="1" a="1"/>
  <c r="X824" i="1" s="1"/>
  <c r="Y824" i="1" s="1" a="1"/>
  <c r="Y824" i="1" s="1"/>
  <c r="AA830" i="1" a="1"/>
  <c r="AA830" i="1" s="1"/>
  <c r="V830" i="1" a="1"/>
  <c r="V830" i="1" s="1"/>
  <c r="X830" i="1" a="1"/>
  <c r="X830" i="1" s="1"/>
  <c r="Y830" i="1" s="1" a="1"/>
  <c r="Y830" i="1" s="1"/>
  <c r="Z830" i="1" a="1"/>
  <c r="Z830" i="1" s="1"/>
  <c r="AA836" i="1" a="1"/>
  <c r="AA836" i="1" s="1"/>
  <c r="V836" i="1" a="1"/>
  <c r="V836" i="1" s="1"/>
  <c r="Z836" i="1" a="1"/>
  <c r="Z836" i="1" s="1"/>
  <c r="X836" i="1" a="1"/>
  <c r="X836" i="1" s="1"/>
  <c r="Y836" i="1" s="1" a="1"/>
  <c r="Y836" i="1" s="1"/>
  <c r="AA842" i="1" a="1"/>
  <c r="AA842" i="1" s="1"/>
  <c r="V842" i="1" a="1"/>
  <c r="V842" i="1" s="1"/>
  <c r="Z842" i="1" a="1"/>
  <c r="Z842" i="1" s="1"/>
  <c r="X842" i="1" a="1"/>
  <c r="X842" i="1" s="1"/>
  <c r="Y842" i="1" s="1" a="1"/>
  <c r="Y842" i="1" s="1"/>
  <c r="AA848" i="1" a="1"/>
  <c r="AA848" i="1" s="1"/>
  <c r="V848" i="1" a="1"/>
  <c r="V848" i="1" s="1"/>
  <c r="Z848" i="1" a="1"/>
  <c r="Z848" i="1" s="1"/>
  <c r="X848" i="1" a="1"/>
  <c r="X848" i="1" s="1"/>
  <c r="Y848" i="1" s="1" a="1"/>
  <c r="Y848" i="1" s="1"/>
  <c r="AA854" i="1" a="1"/>
  <c r="AA854" i="1" s="1"/>
  <c r="V854" i="1" a="1"/>
  <c r="V854" i="1" s="1"/>
  <c r="X854" i="1" a="1"/>
  <c r="X854" i="1" s="1"/>
  <c r="Y854" i="1" s="1" a="1"/>
  <c r="Y854" i="1" s="1"/>
  <c r="Z854" i="1" a="1"/>
  <c r="Z854" i="1" s="1"/>
  <c r="AA860" i="1" a="1"/>
  <c r="AA860" i="1" s="1"/>
  <c r="V860" i="1" a="1"/>
  <c r="V860" i="1" s="1"/>
  <c r="Z860" i="1" a="1"/>
  <c r="Z860" i="1" s="1"/>
  <c r="X860" i="1" a="1"/>
  <c r="X860" i="1" s="1"/>
  <c r="Y860" i="1" s="1" a="1"/>
  <c r="Y860" i="1" s="1"/>
  <c r="AA866" i="1" a="1"/>
  <c r="AA866" i="1" s="1"/>
  <c r="V866" i="1" a="1"/>
  <c r="V866" i="1" s="1"/>
  <c r="Z866" i="1" a="1"/>
  <c r="Z866" i="1" s="1"/>
  <c r="X866" i="1" a="1"/>
  <c r="X866" i="1" s="1"/>
  <c r="Y866" i="1" s="1" a="1"/>
  <c r="Y866" i="1" s="1"/>
  <c r="V872" i="1" a="1"/>
  <c r="V872" i="1" s="1"/>
  <c r="AA872" i="1" a="1"/>
  <c r="AA872" i="1" s="1"/>
  <c r="Z872" i="1" a="1"/>
  <c r="Z872" i="1" s="1"/>
  <c r="X872" i="1" a="1"/>
  <c r="X872" i="1" s="1"/>
  <c r="Y872" i="1" s="1" a="1"/>
  <c r="Y872" i="1" s="1"/>
  <c r="W878" i="1"/>
  <c r="AA878" i="1" a="1"/>
  <c r="AA878" i="1" s="1"/>
  <c r="V878" i="1" a="1"/>
  <c r="V878" i="1" s="1"/>
  <c r="Z878" i="1" a="1"/>
  <c r="Z878" i="1" s="1"/>
  <c r="X878" i="1" a="1"/>
  <c r="X878" i="1" s="1"/>
  <c r="Y878" i="1" s="1" a="1"/>
  <c r="Y878" i="1" s="1"/>
  <c r="AA884" i="1" a="1"/>
  <c r="AA884" i="1" s="1"/>
  <c r="V884" i="1" a="1"/>
  <c r="V884" i="1" s="1"/>
  <c r="Z884" i="1" a="1"/>
  <c r="Z884" i="1" s="1"/>
  <c r="X884" i="1" a="1"/>
  <c r="X884" i="1" s="1"/>
  <c r="Y884" i="1" s="1" a="1"/>
  <c r="Y884" i="1" s="1"/>
  <c r="AA890" i="1" a="1"/>
  <c r="AA890" i="1" s="1"/>
  <c r="V890" i="1" a="1"/>
  <c r="V890" i="1" s="1"/>
  <c r="Z890" i="1" a="1"/>
  <c r="Z890" i="1" s="1"/>
  <c r="X890" i="1" a="1"/>
  <c r="X890" i="1" s="1"/>
  <c r="Y890" i="1" s="1" a="1"/>
  <c r="Y890" i="1" s="1"/>
  <c r="AA896" i="1" a="1"/>
  <c r="AA896" i="1" s="1"/>
  <c r="V896" i="1" a="1"/>
  <c r="V896" i="1" s="1"/>
  <c r="Z896" i="1" a="1"/>
  <c r="Z896" i="1" s="1"/>
  <c r="X896" i="1" a="1"/>
  <c r="X896" i="1" s="1"/>
  <c r="Y896" i="1" s="1" a="1"/>
  <c r="Y896" i="1" s="1"/>
  <c r="AA902" i="1" a="1"/>
  <c r="AA902" i="1" s="1"/>
  <c r="V902" i="1" a="1"/>
  <c r="V902" i="1" s="1"/>
  <c r="X902" i="1" a="1"/>
  <c r="X902" i="1" s="1"/>
  <c r="Y902" i="1" s="1" a="1"/>
  <c r="Y902" i="1" s="1"/>
  <c r="Z902" i="1" a="1"/>
  <c r="Z902" i="1" s="1"/>
  <c r="V908" i="1" a="1"/>
  <c r="V908" i="1" s="1"/>
  <c r="AA908" i="1" a="1"/>
  <c r="AA908" i="1" s="1"/>
  <c r="Z908" i="1" a="1"/>
  <c r="Z908" i="1" s="1"/>
  <c r="X908" i="1" a="1"/>
  <c r="X908" i="1" s="1"/>
  <c r="Y908" i="1" s="1" a="1"/>
  <c r="Y908" i="1" s="1"/>
  <c r="AA914" i="1" a="1"/>
  <c r="AA914" i="1" s="1"/>
  <c r="V914" i="1" a="1"/>
  <c r="V914" i="1" s="1"/>
  <c r="Z914" i="1" a="1"/>
  <c r="Z914" i="1" s="1"/>
  <c r="X914" i="1" a="1"/>
  <c r="X914" i="1" s="1"/>
  <c r="Y914" i="1" s="1" a="1"/>
  <c r="Y914" i="1" s="1"/>
  <c r="W920" i="1"/>
  <c r="V920" i="1" a="1"/>
  <c r="V920" i="1" s="1"/>
  <c r="AA920" i="1" a="1"/>
  <c r="AA920" i="1" s="1"/>
  <c r="Z920" i="1" a="1"/>
  <c r="Z920" i="1" s="1"/>
  <c r="X920" i="1" a="1"/>
  <c r="X920" i="1" s="1"/>
  <c r="Y920" i="1" s="1" a="1"/>
  <c r="Y920" i="1" s="1"/>
  <c r="AA926" i="1" a="1"/>
  <c r="AA926" i="1" s="1"/>
  <c r="V926" i="1" a="1"/>
  <c r="V926" i="1" s="1"/>
  <c r="X926" i="1" a="1"/>
  <c r="X926" i="1" s="1"/>
  <c r="Y926" i="1" s="1" a="1"/>
  <c r="Y926" i="1" s="1"/>
  <c r="Z926" i="1" a="1"/>
  <c r="Z926" i="1" s="1"/>
  <c r="AA932" i="1" a="1"/>
  <c r="AA932" i="1" s="1"/>
  <c r="V932" i="1" a="1"/>
  <c r="V932" i="1" s="1"/>
  <c r="Z932" i="1" a="1"/>
  <c r="Z932" i="1" s="1"/>
  <c r="X932" i="1" a="1"/>
  <c r="X932" i="1" s="1"/>
  <c r="Y932" i="1" s="1" a="1"/>
  <c r="Y932" i="1" s="1"/>
  <c r="AA941" i="1" a="1"/>
  <c r="AA941" i="1" s="1"/>
  <c r="V941" i="1" a="1"/>
  <c r="V941" i="1" s="1"/>
  <c r="Z941" i="1" a="1"/>
  <c r="Z941" i="1" s="1"/>
  <c r="X941" i="1" a="1"/>
  <c r="X941" i="1" s="1"/>
  <c r="Y941" i="1" s="1" a="1"/>
  <c r="Y941" i="1" s="1"/>
  <c r="AA947" i="1" a="1"/>
  <c r="AA947" i="1" s="1"/>
  <c r="V947" i="1" a="1"/>
  <c r="V947" i="1" s="1"/>
  <c r="Z947" i="1" a="1"/>
  <c r="Z947" i="1" s="1"/>
  <c r="X947" i="1" a="1"/>
  <c r="X947" i="1" s="1"/>
  <c r="Y947" i="1" s="1" a="1"/>
  <c r="Y947" i="1" s="1"/>
  <c r="W955" i="1"/>
  <c r="V955" i="1" a="1"/>
  <c r="V955" i="1" s="1"/>
  <c r="AA955" i="1" a="1"/>
  <c r="AA955" i="1" s="1"/>
  <c r="Z955" i="1" a="1"/>
  <c r="Z955" i="1" s="1"/>
  <c r="AA961" i="1" a="1"/>
  <c r="AA961" i="1" s="1"/>
  <c r="V961" i="1" a="1"/>
  <c r="V961" i="1" s="1"/>
  <c r="Z961" i="1" a="1"/>
  <c r="Z961" i="1" s="1"/>
  <c r="X961" i="1" a="1"/>
  <c r="X961" i="1" s="1"/>
  <c r="Y961" i="1" s="1" a="1"/>
  <c r="Y961" i="1" s="1"/>
  <c r="W970" i="1"/>
  <c r="AA970" i="1" a="1"/>
  <c r="AA970" i="1" s="1"/>
  <c r="V970" i="1" a="1"/>
  <c r="V970" i="1" s="1"/>
  <c r="Z970" i="1" a="1"/>
  <c r="Z970" i="1" s="1"/>
  <c r="X970" i="1" a="1"/>
  <c r="X970" i="1" s="1"/>
  <c r="Y970" i="1" s="1" a="1"/>
  <c r="Y970" i="1" s="1"/>
  <c r="AA976" i="1" a="1"/>
  <c r="AA976" i="1" s="1"/>
  <c r="V976" i="1" a="1"/>
  <c r="V976" i="1" s="1"/>
  <c r="Z976" i="1" a="1"/>
  <c r="Z976" i="1" s="1"/>
  <c r="X976" i="1" a="1"/>
  <c r="X976" i="1" s="1"/>
  <c r="Y976" i="1" s="1" a="1"/>
  <c r="Y976" i="1" s="1"/>
  <c r="W983" i="1"/>
  <c r="AA983" i="1" a="1"/>
  <c r="AA983" i="1" s="1"/>
  <c r="V983" i="1" a="1"/>
  <c r="V983" i="1" s="1"/>
  <c r="Z983" i="1" a="1"/>
  <c r="Z983" i="1" s="1"/>
  <c r="X983" i="1" a="1"/>
  <c r="X983" i="1" s="1"/>
  <c r="Y983" i="1" s="1" a="1"/>
  <c r="Y983" i="1" s="1"/>
  <c r="AA989" i="1" a="1"/>
  <c r="AA989" i="1" s="1"/>
  <c r="V989" i="1" a="1"/>
  <c r="V989" i="1" s="1"/>
  <c r="Z989" i="1" a="1"/>
  <c r="Z989" i="1" s="1"/>
  <c r="X989" i="1" a="1"/>
  <c r="X989" i="1" s="1"/>
  <c r="Y989" i="1" s="1" a="1"/>
  <c r="Y989" i="1" s="1"/>
  <c r="W995" i="1"/>
  <c r="AA995" i="1" a="1"/>
  <c r="AA995" i="1" s="1"/>
  <c r="V995" i="1" a="1"/>
  <c r="V995" i="1" s="1"/>
  <c r="Z995" i="1" a="1"/>
  <c r="Z995" i="1" s="1"/>
  <c r="X995" i="1" a="1"/>
  <c r="X995" i="1" s="1"/>
  <c r="Y995" i="1" s="1" a="1"/>
  <c r="Y995" i="1" s="1"/>
  <c r="V1001" i="1" a="1"/>
  <c r="V1001" i="1" s="1"/>
  <c r="AA1001" i="1" a="1"/>
  <c r="AA1001" i="1" s="1"/>
  <c r="Z1001" i="1" a="1"/>
  <c r="Z1001" i="1" s="1"/>
  <c r="AA1007" i="1" a="1"/>
  <c r="AA1007" i="1" s="1"/>
  <c r="V1007" i="1" a="1"/>
  <c r="V1007" i="1" s="1"/>
  <c r="Z1007" i="1" a="1"/>
  <c r="Z1007" i="1" s="1"/>
  <c r="X1007" i="1" a="1"/>
  <c r="X1007" i="1" s="1"/>
  <c r="Y1007" i="1" s="1" a="1"/>
  <c r="Y1007" i="1" s="1"/>
  <c r="W1013" i="1"/>
  <c r="AA1013" i="1" a="1"/>
  <c r="AA1013" i="1" s="1"/>
  <c r="V1013" i="1" a="1"/>
  <c r="V1013" i="1" s="1"/>
  <c r="Z1013" i="1" a="1"/>
  <c r="Z1013" i="1" s="1"/>
  <c r="X1013" i="1" a="1"/>
  <c r="X1013" i="1" s="1"/>
  <c r="Y1013" i="1" s="1" a="1"/>
  <c r="Y1013" i="1" s="1"/>
  <c r="AA1019" i="1" a="1"/>
  <c r="AA1019" i="1" s="1"/>
  <c r="V1019" i="1" a="1"/>
  <c r="V1019" i="1" s="1"/>
  <c r="Z1019" i="1" a="1"/>
  <c r="Z1019" i="1" s="1"/>
  <c r="X1019" i="1" a="1"/>
  <c r="X1019" i="1" s="1"/>
  <c r="Y1019" i="1" s="1" a="1"/>
  <c r="Y1019" i="1" s="1"/>
  <c r="W1025" i="1"/>
  <c r="AA1025" i="1" a="1"/>
  <c r="AA1025" i="1" s="1"/>
  <c r="V1025" i="1" a="1"/>
  <c r="V1025" i="1" s="1"/>
  <c r="Z1025" i="1" a="1"/>
  <c r="Z1025" i="1" s="1"/>
  <c r="X1025" i="1" a="1"/>
  <c r="X1025" i="1" s="1"/>
  <c r="Y1025" i="1" s="1" a="1"/>
  <c r="Y1025" i="1" s="1"/>
  <c r="K38" i="1" a="1"/>
  <c r="K38" i="1" s="1"/>
  <c r="K62" i="1" a="1"/>
  <c r="K62" i="1" s="1"/>
  <c r="K86" i="1" a="1"/>
  <c r="K86" i="1" s="1"/>
  <c r="K110" i="1" a="1"/>
  <c r="K110" i="1" s="1"/>
  <c r="K134" i="1" a="1"/>
  <c r="K134" i="1" s="1"/>
  <c r="K158" i="1" a="1"/>
  <c r="K158" i="1" s="1"/>
  <c r="K182" i="1" a="1"/>
  <c r="K182" i="1" s="1"/>
  <c r="K206" i="1" a="1"/>
  <c r="K206" i="1" s="1"/>
  <c r="K230" i="1" a="1"/>
  <c r="K230" i="1" s="1"/>
  <c r="K254" i="1" a="1"/>
  <c r="K254" i="1" s="1"/>
  <c r="K302" i="1" a="1"/>
  <c r="K302" i="1" s="1"/>
  <c r="K326" i="1" a="1"/>
  <c r="K326" i="1" s="1"/>
  <c r="K350" i="1" a="1"/>
  <c r="K350" i="1" s="1"/>
  <c r="K374" i="1" a="1"/>
  <c r="K374" i="1" s="1"/>
  <c r="K398" i="1" a="1"/>
  <c r="K398" i="1" s="1"/>
  <c r="K422" i="1" a="1"/>
  <c r="K422" i="1" s="1"/>
  <c r="K446" i="1" a="1"/>
  <c r="K446" i="1" s="1"/>
  <c r="K470" i="1" a="1"/>
  <c r="K470" i="1" s="1"/>
  <c r="K494" i="1" a="1"/>
  <c r="K494" i="1" s="1"/>
  <c r="K518" i="1" a="1"/>
  <c r="K518" i="1" s="1"/>
  <c r="K542" i="1" a="1"/>
  <c r="K542" i="1" s="1"/>
  <c r="K566" i="1" a="1"/>
  <c r="K566" i="1" s="1"/>
  <c r="K590" i="1" a="1"/>
  <c r="K590" i="1" s="1"/>
  <c r="K614" i="1" a="1"/>
  <c r="K614" i="1" s="1"/>
  <c r="K638" i="1" a="1"/>
  <c r="K638" i="1" s="1"/>
  <c r="K662" i="1" a="1"/>
  <c r="K662" i="1" s="1"/>
  <c r="K686" i="1" a="1"/>
  <c r="K686" i="1" s="1"/>
  <c r="K710" i="1" a="1"/>
  <c r="K710" i="1" s="1"/>
  <c r="K734" i="1" a="1"/>
  <c r="K734" i="1" s="1"/>
  <c r="K758" i="1" a="1"/>
  <c r="K758" i="1" s="1"/>
  <c r="K782" i="1" a="1"/>
  <c r="K782" i="1" s="1"/>
  <c r="K806" i="1" a="1"/>
  <c r="K806" i="1" s="1"/>
  <c r="K830" i="1" a="1"/>
  <c r="K830" i="1" s="1"/>
  <c r="K854" i="1" a="1"/>
  <c r="K854" i="1" s="1"/>
  <c r="K878" i="1" a="1"/>
  <c r="K878" i="1" s="1"/>
  <c r="K902" i="1" a="1"/>
  <c r="K902" i="1" s="1"/>
  <c r="K926" i="1" a="1"/>
  <c r="K926" i="1" s="1"/>
  <c r="K950" i="1" a="1"/>
  <c r="K950" i="1" s="1"/>
  <c r="K974" i="1" a="1"/>
  <c r="K974" i="1" s="1"/>
  <c r="K998" i="1" a="1"/>
  <c r="K998" i="1" s="1"/>
  <c r="K1022" i="1" a="1"/>
  <c r="K1022" i="1" s="1"/>
  <c r="X219" i="1" a="1"/>
  <c r="X219" i="1" s="1"/>
  <c r="Y219" i="1" s="1" a="1"/>
  <c r="Y219" i="1" s="1"/>
  <c r="X332" i="1" a="1"/>
  <c r="X332" i="1" s="1"/>
  <c r="Y332" i="1" s="1" a="1"/>
  <c r="Y332" i="1" s="1"/>
  <c r="X690" i="1" a="1"/>
  <c r="X690" i="1" s="1"/>
  <c r="Y690" i="1" s="1" a="1"/>
  <c r="Y690" i="1" s="1"/>
  <c r="X979" i="1" a="1"/>
  <c r="X979" i="1" s="1"/>
  <c r="Y979" i="1" s="1" a="1"/>
  <c r="Y979" i="1" s="1"/>
  <c r="AA78" i="1" a="1"/>
  <c r="AA78" i="1" s="1"/>
  <c r="V78" i="1" a="1"/>
  <c r="V78" i="1" s="1"/>
  <c r="X78" i="1" a="1"/>
  <c r="X78" i="1" s="1"/>
  <c r="Y78" i="1" s="1" a="1"/>
  <c r="Y78" i="1" s="1"/>
  <c r="Z78" i="1" a="1"/>
  <c r="Z78" i="1" s="1"/>
  <c r="W863" i="1"/>
  <c r="AA863" i="1" a="1"/>
  <c r="AA863" i="1" s="1"/>
  <c r="V863" i="1" a="1"/>
  <c r="V863" i="1" s="1"/>
  <c r="Z863" i="1" a="1"/>
  <c r="Z863" i="1" s="1"/>
  <c r="X863" i="1" a="1"/>
  <c r="X863" i="1" s="1"/>
  <c r="Y863" i="1" s="1" a="1"/>
  <c r="Y863" i="1" s="1"/>
  <c r="AA1016" i="1" a="1"/>
  <c r="AA1016" i="1" s="1"/>
  <c r="V1016" i="1" a="1"/>
  <c r="V1016" i="1" s="1"/>
  <c r="Z1016" i="1" a="1"/>
  <c r="Z1016" i="1" s="1"/>
  <c r="X1016" i="1" a="1"/>
  <c r="X1016" i="1" s="1"/>
  <c r="Y1016" i="1" s="1" a="1"/>
  <c r="Y1016" i="1" s="1"/>
  <c r="K338" i="1" a="1"/>
  <c r="K338" i="1" s="1"/>
  <c r="K794" i="1" a="1"/>
  <c r="K794" i="1" s="1"/>
  <c r="AA46" i="1" a="1"/>
  <c r="AA46" i="1" s="1"/>
  <c r="V46" i="1" a="1"/>
  <c r="V46" i="1" s="1"/>
  <c r="Z46" i="1" a="1"/>
  <c r="Z46" i="1" s="1"/>
  <c r="X46" i="1" a="1"/>
  <c r="X46" i="1" s="1"/>
  <c r="Y46" i="1" s="1" a="1"/>
  <c r="Y46" i="1" s="1"/>
  <c r="K267" i="1" a="1"/>
  <c r="K267" i="1" s="1"/>
  <c r="K795" i="1" a="1"/>
  <c r="K795" i="1" s="1"/>
  <c r="V59" i="1" a="1"/>
  <c r="V59" i="1" s="1"/>
  <c r="AA59" i="1" a="1"/>
  <c r="AA59" i="1" s="1"/>
  <c r="Z59" i="1" a="1"/>
  <c r="Z59" i="1" s="1"/>
  <c r="W152" i="1"/>
  <c r="AA152" i="1" a="1"/>
  <c r="AA152" i="1" s="1"/>
  <c r="V152" i="1" a="1"/>
  <c r="V152" i="1" s="1"/>
  <c r="X152" i="1" a="1"/>
  <c r="X152" i="1" s="1"/>
  <c r="Y152" i="1" s="1" a="1"/>
  <c r="Y152" i="1" s="1"/>
  <c r="W226" i="1"/>
  <c r="AA226" i="1" a="1"/>
  <c r="AA226" i="1" s="1"/>
  <c r="V226" i="1" a="1"/>
  <c r="V226" i="1" s="1"/>
  <c r="Z226" i="1" a="1"/>
  <c r="Z226" i="1" s="1"/>
  <c r="AA307" i="1" a="1"/>
  <c r="AA307" i="1" s="1"/>
  <c r="V307" i="1" a="1"/>
  <c r="V307" i="1" s="1"/>
  <c r="Z307" i="1" a="1"/>
  <c r="Z307" i="1" s="1"/>
  <c r="AA355" i="1" a="1"/>
  <c r="AA355" i="1" s="1"/>
  <c r="V355" i="1" a="1"/>
  <c r="V355" i="1" s="1"/>
  <c r="Z355" i="1" a="1"/>
  <c r="Z355" i="1" s="1"/>
  <c r="AA414" i="1" a="1"/>
  <c r="AA414" i="1" s="1"/>
  <c r="V414" i="1" a="1"/>
  <c r="V414" i="1" s="1"/>
  <c r="Z414" i="1" a="1"/>
  <c r="Z414" i="1" s="1"/>
  <c r="X414" i="1" a="1"/>
  <c r="X414" i="1" s="1"/>
  <c r="Y414" i="1" s="1" a="1"/>
  <c r="Y414" i="1" s="1"/>
  <c r="AA510" i="1" a="1"/>
  <c r="AA510" i="1" s="1"/>
  <c r="V510" i="1" a="1"/>
  <c r="V510" i="1" s="1"/>
  <c r="Z510" i="1" a="1"/>
  <c r="Z510" i="1" s="1"/>
  <c r="AA29" i="1" a="1"/>
  <c r="AA29" i="1" s="1"/>
  <c r="V29" i="1" a="1"/>
  <c r="V29" i="1" s="1"/>
  <c r="Z29" i="1" a="1"/>
  <c r="Z29" i="1" s="1"/>
  <c r="V61" i="1" a="1"/>
  <c r="V61" i="1" s="1"/>
  <c r="AA61" i="1" a="1"/>
  <c r="AA61" i="1" s="1"/>
  <c r="Z61" i="1" a="1"/>
  <c r="Z61" i="1" s="1"/>
  <c r="W99" i="1"/>
  <c r="AA99" i="1" a="1"/>
  <c r="AA99" i="1" s="1"/>
  <c r="V99" i="1" a="1"/>
  <c r="V99" i="1" s="1"/>
  <c r="Z99" i="1" a="1"/>
  <c r="Z99" i="1" s="1"/>
  <c r="W126" i="1"/>
  <c r="AA126" i="1" a="1"/>
  <c r="AA126" i="1" s="1"/>
  <c r="V126" i="1" a="1"/>
  <c r="V126" i="1" s="1"/>
  <c r="X126" i="1" a="1"/>
  <c r="X126" i="1" s="1"/>
  <c r="Y126" i="1" s="1" a="1"/>
  <c r="Y126" i="1" s="1"/>
  <c r="W154" i="1"/>
  <c r="V154" i="1" a="1"/>
  <c r="V154" i="1" s="1"/>
  <c r="AA154" i="1" a="1"/>
  <c r="AA154" i="1" s="1"/>
  <c r="W178" i="1"/>
  <c r="V178" i="1" a="1"/>
  <c r="V178" i="1" s="1"/>
  <c r="AA178" i="1" a="1"/>
  <c r="AA178" i="1" s="1"/>
  <c r="W204" i="1"/>
  <c r="AA204" i="1" a="1"/>
  <c r="AA204" i="1" s="1"/>
  <c r="V204" i="1" a="1"/>
  <c r="V204" i="1" s="1"/>
  <c r="W228" i="1"/>
  <c r="AA228" i="1" a="1"/>
  <c r="AA228" i="1" s="1"/>
  <c r="V228" i="1" a="1"/>
  <c r="V228" i="1" s="1"/>
  <c r="Z228" i="1" a="1"/>
  <c r="Z228" i="1" s="1"/>
  <c r="AA255" i="1" a="1"/>
  <c r="AA255" i="1" s="1"/>
  <c r="V255" i="1" a="1"/>
  <c r="V255" i="1" s="1"/>
  <c r="AA285" i="1" a="1"/>
  <c r="AA285" i="1" s="1"/>
  <c r="V285" i="1" a="1"/>
  <c r="V285" i="1" s="1"/>
  <c r="Z285" i="1" a="1"/>
  <c r="Z285" i="1" s="1"/>
  <c r="X285" i="1" a="1"/>
  <c r="X285" i="1" s="1"/>
  <c r="Y285" i="1" s="1" a="1"/>
  <c r="Y285" i="1" s="1"/>
  <c r="AA309" i="1" a="1"/>
  <c r="AA309" i="1" s="1"/>
  <c r="V309" i="1" a="1"/>
  <c r="V309" i="1" s="1"/>
  <c r="Z309" i="1" a="1"/>
  <c r="Z309" i="1" s="1"/>
  <c r="X309" i="1" a="1"/>
  <c r="X309" i="1" s="1"/>
  <c r="Y309" i="1" s="1" a="1"/>
  <c r="Y309" i="1" s="1"/>
  <c r="AA333" i="1" a="1"/>
  <c r="AA333" i="1" s="1"/>
  <c r="V333" i="1" a="1"/>
  <c r="V333" i="1" s="1"/>
  <c r="Z333" i="1" a="1"/>
  <c r="Z333" i="1" s="1"/>
  <c r="X333" i="1" a="1"/>
  <c r="X333" i="1" s="1"/>
  <c r="Y333" i="1" s="1" a="1"/>
  <c r="Y333" i="1" s="1"/>
  <c r="AA357" i="1" a="1"/>
  <c r="AA357" i="1" s="1"/>
  <c r="V357" i="1" a="1"/>
  <c r="V357" i="1" s="1"/>
  <c r="Z357" i="1" a="1"/>
  <c r="Z357" i="1" s="1"/>
  <c r="X357" i="1" a="1"/>
  <c r="X357" i="1" s="1"/>
  <c r="Y357" i="1" s="1" a="1"/>
  <c r="Y357" i="1" s="1"/>
  <c r="AA390" i="1" a="1"/>
  <c r="AA390" i="1" s="1"/>
  <c r="V390" i="1" a="1"/>
  <c r="V390" i="1" s="1"/>
  <c r="AA416" i="1" a="1"/>
  <c r="AA416" i="1" s="1"/>
  <c r="V416" i="1" a="1"/>
  <c r="V416" i="1" s="1"/>
  <c r="Z416" i="1" a="1"/>
  <c r="Z416" i="1" s="1"/>
  <c r="X416" i="1" a="1"/>
  <c r="X416" i="1" s="1"/>
  <c r="Y416" i="1" s="1" a="1"/>
  <c r="Y416" i="1" s="1"/>
  <c r="AA440" i="1" a="1"/>
  <c r="AA440" i="1" s="1"/>
  <c r="V440" i="1" a="1"/>
  <c r="V440" i="1" s="1"/>
  <c r="X440" i="1" a="1"/>
  <c r="X440" i="1" s="1"/>
  <c r="Y440" i="1" s="1" a="1"/>
  <c r="Y440" i="1" s="1"/>
  <c r="Z440" i="1" a="1"/>
  <c r="Z440" i="1" s="1"/>
  <c r="AA464" i="1" a="1"/>
  <c r="AA464" i="1" s="1"/>
  <c r="V464" i="1" a="1"/>
  <c r="V464" i="1" s="1"/>
  <c r="X464" i="1" a="1"/>
  <c r="X464" i="1" s="1"/>
  <c r="Y464" i="1" s="1" a="1"/>
  <c r="Y464" i="1" s="1"/>
  <c r="Z464" i="1" a="1"/>
  <c r="Z464" i="1" s="1"/>
  <c r="AA488" i="1" a="1"/>
  <c r="AA488" i="1" s="1"/>
  <c r="V488" i="1" a="1"/>
  <c r="V488" i="1" s="1"/>
  <c r="X488" i="1" a="1"/>
  <c r="X488" i="1" s="1"/>
  <c r="Y488" i="1" s="1" a="1"/>
  <c r="Y488" i="1" s="1"/>
  <c r="Z488" i="1" a="1"/>
  <c r="Z488" i="1" s="1"/>
  <c r="AA512" i="1" a="1"/>
  <c r="AA512" i="1" s="1"/>
  <c r="V512" i="1" a="1"/>
  <c r="V512" i="1" s="1"/>
  <c r="X512" i="1" a="1"/>
  <c r="X512" i="1" s="1"/>
  <c r="Y512" i="1" s="1" a="1"/>
  <c r="Y512" i="1" s="1"/>
  <c r="Z512" i="1" a="1"/>
  <c r="Z512" i="1" s="1"/>
  <c r="K15" i="1" a="1"/>
  <c r="K15" i="1" s="1"/>
  <c r="K39" i="1" a="1"/>
  <c r="K39" i="1" s="1"/>
  <c r="K63" i="1" a="1"/>
  <c r="K63" i="1" s="1"/>
  <c r="K87" i="1" a="1"/>
  <c r="K87" i="1" s="1"/>
  <c r="K111" i="1" a="1"/>
  <c r="K111" i="1" s="1"/>
  <c r="K135" i="1" a="1"/>
  <c r="K135" i="1" s="1"/>
  <c r="K159" i="1" a="1"/>
  <c r="K159" i="1" s="1"/>
  <c r="K183" i="1" a="1"/>
  <c r="K183" i="1" s="1"/>
  <c r="K207" i="1" a="1"/>
  <c r="K207" i="1" s="1"/>
  <c r="K231" i="1" a="1"/>
  <c r="K231" i="1" s="1"/>
  <c r="K255" i="1" a="1"/>
  <c r="K255" i="1" s="1"/>
  <c r="K279" i="1" a="1"/>
  <c r="K279" i="1" s="1"/>
  <c r="K303" i="1" a="1"/>
  <c r="K303" i="1" s="1"/>
  <c r="K327" i="1" a="1"/>
  <c r="K327" i="1" s="1"/>
  <c r="K351" i="1" a="1"/>
  <c r="K351" i="1" s="1"/>
  <c r="K375" i="1" a="1"/>
  <c r="K375" i="1" s="1"/>
  <c r="K399" i="1" a="1"/>
  <c r="K399" i="1" s="1"/>
  <c r="K423" i="1" a="1"/>
  <c r="K423" i="1" s="1"/>
  <c r="K447" i="1" a="1"/>
  <c r="K447" i="1" s="1"/>
  <c r="K471" i="1" a="1"/>
  <c r="K471" i="1" s="1"/>
  <c r="K495" i="1" a="1"/>
  <c r="K495" i="1" s="1"/>
  <c r="K519" i="1" a="1"/>
  <c r="K519" i="1" s="1"/>
  <c r="K543" i="1" a="1"/>
  <c r="K543" i="1" s="1"/>
  <c r="K567" i="1" a="1"/>
  <c r="K567" i="1" s="1"/>
  <c r="K591" i="1" a="1"/>
  <c r="K591" i="1" s="1"/>
  <c r="K615" i="1" a="1"/>
  <c r="K615" i="1" s="1"/>
  <c r="K639" i="1" a="1"/>
  <c r="K639" i="1" s="1"/>
  <c r="K663" i="1" a="1"/>
  <c r="K663" i="1" s="1"/>
  <c r="K687" i="1" a="1"/>
  <c r="K687" i="1" s="1"/>
  <c r="K711" i="1" a="1"/>
  <c r="K711" i="1" s="1"/>
  <c r="K735" i="1" a="1"/>
  <c r="K735" i="1" s="1"/>
  <c r="K759" i="1" a="1"/>
  <c r="K759" i="1" s="1"/>
  <c r="K783" i="1" a="1"/>
  <c r="K783" i="1" s="1"/>
  <c r="K807" i="1" a="1"/>
  <c r="K807" i="1" s="1"/>
  <c r="K831" i="1" a="1"/>
  <c r="K831" i="1" s="1"/>
  <c r="K855" i="1" a="1"/>
  <c r="K855" i="1" s="1"/>
  <c r="K879" i="1" a="1"/>
  <c r="K879" i="1" s="1"/>
  <c r="K903" i="1" a="1"/>
  <c r="K903" i="1" s="1"/>
  <c r="K927" i="1" a="1"/>
  <c r="K927" i="1" s="1"/>
  <c r="K951" i="1" a="1"/>
  <c r="K951" i="1" s="1"/>
  <c r="K975" i="1" a="1"/>
  <c r="K975" i="1" s="1"/>
  <c r="K999" i="1" a="1"/>
  <c r="K999" i="1" s="1"/>
  <c r="K1023" i="1" a="1"/>
  <c r="K1023" i="1" s="1"/>
  <c r="X220" i="1" a="1"/>
  <c r="X220" i="1" s="1"/>
  <c r="Y220" i="1" s="1" a="1"/>
  <c r="Y220" i="1" s="1"/>
  <c r="X299" i="1" a="1"/>
  <c r="X299" i="1" s="1"/>
  <c r="Y299" i="1" s="1" a="1"/>
  <c r="Y299" i="1" s="1"/>
  <c r="X462" i="1" a="1"/>
  <c r="X462" i="1" s="1"/>
  <c r="Y462" i="1" s="1" a="1"/>
  <c r="Y462" i="1" s="1"/>
  <c r="X691" i="1" a="1"/>
  <c r="X691" i="1" s="1"/>
  <c r="Y691" i="1" s="1" a="1"/>
  <c r="Y691" i="1" s="1"/>
  <c r="X858" i="1" a="1"/>
  <c r="X858" i="1" s="1"/>
  <c r="Y858" i="1" s="1" a="1"/>
  <c r="Y858" i="1" s="1"/>
  <c r="X1001" i="1" a="1"/>
  <c r="X1001" i="1" s="1"/>
  <c r="Y1001" i="1" s="1" a="1"/>
  <c r="Y1001" i="1" s="1"/>
  <c r="Z755" i="1" a="1"/>
  <c r="Z755" i="1" s="1"/>
  <c r="K37" i="1" a="1"/>
  <c r="K37" i="1" s="1"/>
  <c r="AA344" i="1" a="1"/>
  <c r="AA344" i="1" s="1"/>
  <c r="V344" i="1" a="1"/>
  <c r="V344" i="1" s="1"/>
  <c r="X344" i="1" a="1"/>
  <c r="X344" i="1" s="1"/>
  <c r="Y344" i="1" s="1" a="1"/>
  <c r="Y344" i="1" s="1"/>
  <c r="Z344" i="1" a="1"/>
  <c r="Z344" i="1" s="1"/>
  <c r="AA839" i="1" a="1"/>
  <c r="AA839" i="1" s="1"/>
  <c r="V839" i="1" a="1"/>
  <c r="V839" i="1" s="1"/>
  <c r="Z839" i="1" a="1"/>
  <c r="Z839" i="1" s="1"/>
  <c r="X839" i="1" a="1"/>
  <c r="X839" i="1" s="1"/>
  <c r="Y839" i="1" s="1" a="1"/>
  <c r="Y839" i="1" s="1"/>
  <c r="AA938" i="1" a="1"/>
  <c r="AA938" i="1" s="1"/>
  <c r="V938" i="1" a="1"/>
  <c r="V938" i="1" s="1"/>
  <c r="Z938" i="1" a="1"/>
  <c r="Z938" i="1" s="1"/>
  <c r="X938" i="1" a="1"/>
  <c r="X938" i="1" s="1"/>
  <c r="Y938" i="1" s="1" a="1"/>
  <c r="Y938" i="1" s="1"/>
  <c r="K266" i="1" a="1"/>
  <c r="K266" i="1" s="1"/>
  <c r="K698" i="1" a="1"/>
  <c r="K698" i="1" s="1"/>
  <c r="AA297" i="1" a="1"/>
  <c r="AA297" i="1" s="1"/>
  <c r="V297" i="1" a="1"/>
  <c r="V297" i="1" s="1"/>
  <c r="X297" i="1" a="1"/>
  <c r="X297" i="1" s="1"/>
  <c r="Y297" i="1" s="1" a="1"/>
  <c r="Y297" i="1" s="1"/>
  <c r="Z297" i="1" a="1"/>
  <c r="Z297" i="1" s="1"/>
  <c r="K579" i="1" a="1"/>
  <c r="K579" i="1" s="1"/>
  <c r="AA30" i="1" a="1"/>
  <c r="AA30" i="1" s="1"/>
  <c r="V30" i="1" a="1"/>
  <c r="V30" i="1" s="1"/>
  <c r="X30" i="1" a="1"/>
  <c r="X30" i="1" s="1"/>
  <c r="Y30" i="1" s="1" a="1"/>
  <c r="Y30" i="1" s="1"/>
  <c r="Z30" i="1" a="1"/>
  <c r="Z30" i="1" s="1"/>
  <c r="AA62" i="1" a="1"/>
  <c r="AA62" i="1" s="1"/>
  <c r="V62" i="1" a="1"/>
  <c r="V62" i="1" s="1"/>
  <c r="Z62" i="1" a="1"/>
  <c r="Z62" i="1" s="1"/>
  <c r="AA102" i="1" a="1"/>
  <c r="AA102" i="1" s="1"/>
  <c r="V102" i="1" a="1"/>
  <c r="V102" i="1" s="1"/>
  <c r="X102" i="1" a="1"/>
  <c r="X102" i="1" s="1"/>
  <c r="Y102" i="1" s="1" a="1"/>
  <c r="Y102" i="1" s="1"/>
  <c r="AA127" i="1" a="1"/>
  <c r="AA127" i="1" s="1"/>
  <c r="V127" i="1" a="1"/>
  <c r="V127" i="1" s="1"/>
  <c r="X127" i="1" a="1"/>
  <c r="X127" i="1" s="1"/>
  <c r="Y127" i="1" s="1" a="1"/>
  <c r="Y127" i="1" s="1"/>
  <c r="V155" i="1" a="1"/>
  <c r="V155" i="1" s="1"/>
  <c r="AA155" i="1" a="1"/>
  <c r="AA155" i="1" s="1"/>
  <c r="Z155" i="1" a="1"/>
  <c r="Z155" i="1" s="1"/>
  <c r="V179" i="1" a="1"/>
  <c r="V179" i="1" s="1"/>
  <c r="AA179" i="1" a="1"/>
  <c r="AA179" i="1" s="1"/>
  <c r="AA205" i="1" a="1"/>
  <c r="AA205" i="1" s="1"/>
  <c r="V205" i="1" a="1"/>
  <c r="V205" i="1" s="1"/>
  <c r="V229" i="1" a="1"/>
  <c r="V229" i="1" s="1"/>
  <c r="AA229" i="1" a="1"/>
  <c r="AA229" i="1" s="1"/>
  <c r="Z229" i="1" a="1"/>
  <c r="Z229" i="1" s="1"/>
  <c r="AA256" i="1" a="1"/>
  <c r="AA256" i="1" s="1"/>
  <c r="V256" i="1" a="1"/>
  <c r="V256" i="1" s="1"/>
  <c r="AA286" i="1" a="1"/>
  <c r="AA286" i="1" s="1"/>
  <c r="V286" i="1" a="1"/>
  <c r="V286" i="1" s="1"/>
  <c r="X286" i="1" a="1"/>
  <c r="X286" i="1" s="1"/>
  <c r="Y286" i="1" s="1" a="1"/>
  <c r="Y286" i="1" s="1"/>
  <c r="Z286" i="1" a="1"/>
  <c r="Z286" i="1" s="1"/>
  <c r="AA310" i="1" a="1"/>
  <c r="AA310" i="1" s="1"/>
  <c r="V310" i="1" a="1"/>
  <c r="V310" i="1" s="1"/>
  <c r="X310" i="1" a="1"/>
  <c r="X310" i="1" s="1"/>
  <c r="Y310" i="1" s="1" a="1"/>
  <c r="Y310" i="1" s="1"/>
  <c r="AA334" i="1" a="1"/>
  <c r="AA334" i="1" s="1"/>
  <c r="V334" i="1" a="1"/>
  <c r="V334" i="1" s="1"/>
  <c r="X334" i="1" a="1"/>
  <c r="X334" i="1" s="1"/>
  <c r="Y334" i="1" s="1" a="1"/>
  <c r="Y334" i="1" s="1"/>
  <c r="Z334" i="1" a="1"/>
  <c r="Z334" i="1" s="1"/>
  <c r="AA358" i="1" a="1"/>
  <c r="AA358" i="1" s="1"/>
  <c r="V358" i="1" a="1"/>
  <c r="V358" i="1" s="1"/>
  <c r="Z358" i="1" a="1"/>
  <c r="Z358" i="1" s="1"/>
  <c r="X358" i="1" a="1"/>
  <c r="X358" i="1" s="1"/>
  <c r="Y358" i="1" s="1" a="1"/>
  <c r="Y358" i="1" s="1"/>
  <c r="AA391" i="1" a="1"/>
  <c r="AA391" i="1" s="1"/>
  <c r="V391" i="1" a="1"/>
  <c r="V391" i="1" s="1"/>
  <c r="X391" i="1" a="1"/>
  <c r="X391" i="1" s="1"/>
  <c r="Y391" i="1" s="1" a="1"/>
  <c r="Y391" i="1" s="1"/>
  <c r="V417" i="1" a="1"/>
  <c r="V417" i="1" s="1"/>
  <c r="AA417" i="1" a="1"/>
  <c r="AA417" i="1" s="1"/>
  <c r="X417" i="1" a="1"/>
  <c r="X417" i="1" s="1"/>
  <c r="Y417" i="1" s="1" a="1"/>
  <c r="Y417" i="1" s="1"/>
  <c r="Z417" i="1" a="1"/>
  <c r="Z417" i="1" s="1"/>
  <c r="AA441" i="1" a="1"/>
  <c r="AA441" i="1" s="1"/>
  <c r="V441" i="1" a="1"/>
  <c r="V441" i="1" s="1"/>
  <c r="X441" i="1" a="1"/>
  <c r="X441" i="1" s="1"/>
  <c r="Y441" i="1" s="1" a="1"/>
  <c r="Y441" i="1" s="1"/>
  <c r="Z441" i="1" a="1"/>
  <c r="Z441" i="1" s="1"/>
  <c r="AA465" i="1" a="1"/>
  <c r="AA465" i="1" s="1"/>
  <c r="V465" i="1" a="1"/>
  <c r="V465" i="1" s="1"/>
  <c r="X465" i="1" a="1"/>
  <c r="X465" i="1" s="1"/>
  <c r="Y465" i="1" s="1" a="1"/>
  <c r="Y465" i="1" s="1"/>
  <c r="Z465" i="1" a="1"/>
  <c r="Z465" i="1" s="1"/>
  <c r="AA489" i="1" a="1"/>
  <c r="AA489" i="1" s="1"/>
  <c r="V489" i="1" a="1"/>
  <c r="V489" i="1" s="1"/>
  <c r="X489" i="1" a="1"/>
  <c r="X489" i="1" s="1"/>
  <c r="Y489" i="1" s="1" a="1"/>
  <c r="Y489" i="1" s="1"/>
  <c r="Z489" i="1" a="1"/>
  <c r="Z489" i="1" s="1"/>
  <c r="AA513" i="1" a="1"/>
  <c r="AA513" i="1" s="1"/>
  <c r="V513" i="1" a="1"/>
  <c r="V513" i="1" s="1"/>
  <c r="X513" i="1" a="1"/>
  <c r="X513" i="1" s="1"/>
  <c r="Y513" i="1" s="1" a="1"/>
  <c r="Y513" i="1" s="1"/>
  <c r="Z513" i="1" a="1"/>
  <c r="Z513" i="1" s="1"/>
  <c r="K16" i="1" a="1"/>
  <c r="K16" i="1" s="1"/>
  <c r="K40" i="1" a="1"/>
  <c r="K40" i="1" s="1"/>
  <c r="K64" i="1" a="1"/>
  <c r="K64" i="1" s="1"/>
  <c r="K88" i="1" a="1"/>
  <c r="K88" i="1" s="1"/>
  <c r="K112" i="1" a="1"/>
  <c r="K112" i="1" s="1"/>
  <c r="K136" i="1" a="1"/>
  <c r="K136" i="1" s="1"/>
  <c r="K160" i="1" a="1"/>
  <c r="K160" i="1" s="1"/>
  <c r="K184" i="1" a="1"/>
  <c r="K184" i="1" s="1"/>
  <c r="K208" i="1" a="1"/>
  <c r="K208" i="1" s="1"/>
  <c r="K232" i="1" a="1"/>
  <c r="K232" i="1" s="1"/>
  <c r="K256" i="1" a="1"/>
  <c r="K256" i="1" s="1"/>
  <c r="K280" i="1" a="1"/>
  <c r="K280" i="1" s="1"/>
  <c r="K304" i="1" a="1"/>
  <c r="K304" i="1" s="1"/>
  <c r="K328" i="1" a="1"/>
  <c r="K328" i="1" s="1"/>
  <c r="K352" i="1" a="1"/>
  <c r="K352" i="1" s="1"/>
  <c r="K376" i="1" a="1"/>
  <c r="K376" i="1" s="1"/>
  <c r="K400" i="1" a="1"/>
  <c r="K400" i="1" s="1"/>
  <c r="K424" i="1" a="1"/>
  <c r="K424" i="1" s="1"/>
  <c r="K448" i="1" a="1"/>
  <c r="K448" i="1" s="1"/>
  <c r="K472" i="1" a="1"/>
  <c r="K472" i="1" s="1"/>
  <c r="K496" i="1" a="1"/>
  <c r="K496" i="1" s="1"/>
  <c r="K520" i="1" a="1"/>
  <c r="K520" i="1" s="1"/>
  <c r="K544" i="1" a="1"/>
  <c r="K544" i="1" s="1"/>
  <c r="K568" i="1" a="1"/>
  <c r="K568" i="1" s="1"/>
  <c r="K592" i="1" a="1"/>
  <c r="K592" i="1" s="1"/>
  <c r="K616" i="1" a="1"/>
  <c r="K616" i="1" s="1"/>
  <c r="K640" i="1" a="1"/>
  <c r="K640" i="1" s="1"/>
  <c r="K664" i="1" a="1"/>
  <c r="K664" i="1" s="1"/>
  <c r="K688" i="1" a="1"/>
  <c r="K688" i="1" s="1"/>
  <c r="K712" i="1" a="1"/>
  <c r="K712" i="1" s="1"/>
  <c r="K736" i="1" a="1"/>
  <c r="K736" i="1" s="1"/>
  <c r="K760" i="1" a="1"/>
  <c r="K760" i="1" s="1"/>
  <c r="K784" i="1" a="1"/>
  <c r="K784" i="1" s="1"/>
  <c r="K808" i="1" a="1"/>
  <c r="K808" i="1" s="1"/>
  <c r="K832" i="1" a="1"/>
  <c r="K832" i="1" s="1"/>
  <c r="K856" i="1" a="1"/>
  <c r="K856" i="1" s="1"/>
  <c r="K880" i="1" a="1"/>
  <c r="K880" i="1" s="1"/>
  <c r="K904" i="1" a="1"/>
  <c r="K904" i="1" s="1"/>
  <c r="K928" i="1" a="1"/>
  <c r="K928" i="1" s="1"/>
  <c r="K952" i="1" a="1"/>
  <c r="K952" i="1" s="1"/>
  <c r="K976" i="1" a="1"/>
  <c r="K976" i="1" s="1"/>
  <c r="K1000" i="1" a="1"/>
  <c r="K1000" i="1" s="1"/>
  <c r="X225" i="1" a="1"/>
  <c r="X225" i="1" s="1"/>
  <c r="Y225" i="1" s="1" a="1"/>
  <c r="Y225" i="1" s="1"/>
  <c r="X300" i="1" a="1"/>
  <c r="X300" i="1" s="1"/>
  <c r="Y300" i="1" s="1" a="1"/>
  <c r="Y300" i="1" s="1"/>
  <c r="X378" i="1" a="1"/>
  <c r="X378" i="1" s="1"/>
  <c r="Y378" i="1" s="1" a="1"/>
  <c r="Y378" i="1" s="1"/>
  <c r="X583" i="1" a="1"/>
  <c r="X583" i="1" s="1"/>
  <c r="Y583" i="1" s="1" a="1"/>
  <c r="Y583" i="1" s="1"/>
  <c r="X859" i="1" a="1"/>
  <c r="X859" i="1" s="1"/>
  <c r="Y859" i="1" s="1" a="1"/>
  <c r="Y859" i="1" s="1"/>
  <c r="Z757" i="1" a="1"/>
  <c r="Z757" i="1" s="1"/>
  <c r="K85" i="1" a="1"/>
  <c r="K85" i="1" s="1"/>
  <c r="W189" i="1"/>
  <c r="AA189" i="1" a="1"/>
  <c r="AA189" i="1" s="1"/>
  <c r="V189" i="1" a="1"/>
  <c r="V189" i="1" s="1"/>
  <c r="Z189" i="1" a="1"/>
  <c r="Z189" i="1" s="1"/>
  <c r="X189" i="1" a="1"/>
  <c r="X189" i="1" s="1"/>
  <c r="Y189" i="1" s="1" a="1"/>
  <c r="Y189" i="1" s="1"/>
  <c r="AA887" i="1" a="1"/>
  <c r="AA887" i="1" s="1"/>
  <c r="V887" i="1" a="1"/>
  <c r="V887" i="1" s="1"/>
  <c r="Z887" i="1" a="1"/>
  <c r="Z887" i="1" s="1"/>
  <c r="X887" i="1" a="1"/>
  <c r="X887" i="1" s="1"/>
  <c r="Y887" i="1" s="1" a="1"/>
  <c r="Y887" i="1" s="1"/>
  <c r="AA992" i="1" a="1"/>
  <c r="AA992" i="1" s="1"/>
  <c r="V992" i="1" a="1"/>
  <c r="V992" i="1" s="1"/>
  <c r="Z992" i="1" a="1"/>
  <c r="Z992" i="1" s="1"/>
  <c r="X992" i="1" a="1"/>
  <c r="X992" i="1" s="1"/>
  <c r="Y992" i="1" s="1" a="1"/>
  <c r="Y992" i="1" s="1"/>
  <c r="K122" i="1" a="1"/>
  <c r="K122" i="1" s="1"/>
  <c r="K482" i="1" a="1"/>
  <c r="K482" i="1" s="1"/>
  <c r="K986" i="1" a="1"/>
  <c r="K986" i="1" s="1"/>
  <c r="AA79" i="1" a="1"/>
  <c r="AA79" i="1" s="1"/>
  <c r="V79" i="1" a="1"/>
  <c r="V79" i="1" s="1"/>
  <c r="X79" i="1" a="1"/>
  <c r="X79" i="1" s="1"/>
  <c r="Y79" i="1" s="1" a="1"/>
  <c r="Y79" i="1" s="1"/>
  <c r="Z79" i="1" a="1"/>
  <c r="Z79" i="1" s="1"/>
  <c r="AA452" i="1" a="1"/>
  <c r="AA452" i="1" s="1"/>
  <c r="V452" i="1" a="1"/>
  <c r="V452" i="1" s="1"/>
  <c r="X452" i="1" a="1"/>
  <c r="X452" i="1" s="1"/>
  <c r="Y452" i="1" s="1" a="1"/>
  <c r="Y452" i="1" s="1"/>
  <c r="Z452" i="1" a="1"/>
  <c r="Z452" i="1" s="1"/>
  <c r="K27" i="1" a="1"/>
  <c r="K27" i="1" s="1"/>
  <c r="K243" i="1" a="1"/>
  <c r="K243" i="1" s="1"/>
  <c r="K459" i="1" a="1"/>
  <c r="K459" i="1" s="1"/>
  <c r="K651" i="1" a="1"/>
  <c r="K651" i="1" s="1"/>
  <c r="K939" i="1" a="1"/>
  <c r="K939" i="1" s="1"/>
  <c r="U31" i="1"/>
  <c r="AA31" i="1" a="1"/>
  <c r="AA31" i="1" s="1"/>
  <c r="V31" i="1" a="1"/>
  <c r="V31" i="1" s="1"/>
  <c r="X31" i="1" a="1"/>
  <c r="X31" i="1" s="1"/>
  <c r="Y31" i="1" s="1" a="1"/>
  <c r="Y31" i="1" s="1"/>
  <c r="Z31" i="1" a="1"/>
  <c r="Z31" i="1" s="1"/>
  <c r="T63" i="1" a="1"/>
  <c r="T63" i="1" s="1"/>
  <c r="AA63" i="1" a="1"/>
  <c r="AA63" i="1" s="1"/>
  <c r="V63" i="1" a="1"/>
  <c r="V63" i="1" s="1"/>
  <c r="Z63" i="1" a="1"/>
  <c r="Z63" i="1" s="1"/>
  <c r="W103" i="1"/>
  <c r="AA103" i="1" a="1"/>
  <c r="AA103" i="1" s="1"/>
  <c r="V103" i="1" a="1"/>
  <c r="V103" i="1" s="1"/>
  <c r="X103" i="1" a="1"/>
  <c r="X103" i="1" s="1"/>
  <c r="Y103" i="1" s="1" a="1"/>
  <c r="Y103" i="1" s="1"/>
  <c r="Z103" i="1" a="1"/>
  <c r="Z103" i="1" s="1"/>
  <c r="W128" i="1"/>
  <c r="AA128" i="1" a="1"/>
  <c r="AA128" i="1" s="1"/>
  <c r="V128" i="1" a="1"/>
  <c r="V128" i="1" s="1"/>
  <c r="X128" i="1" a="1"/>
  <c r="X128" i="1" s="1"/>
  <c r="Y128" i="1" s="1" a="1"/>
  <c r="Y128" i="1" s="1"/>
  <c r="W156" i="1"/>
  <c r="AA156" i="1" a="1"/>
  <c r="AA156" i="1" s="1"/>
  <c r="V156" i="1" a="1"/>
  <c r="V156" i="1" s="1"/>
  <c r="Z156" i="1" a="1"/>
  <c r="Z156" i="1" s="1"/>
  <c r="W180" i="1"/>
  <c r="AA180" i="1" a="1"/>
  <c r="AA180" i="1" s="1"/>
  <c r="V180" i="1" a="1"/>
  <c r="V180" i="1" s="1"/>
  <c r="W206" i="1"/>
  <c r="AA206" i="1" a="1"/>
  <c r="AA206" i="1" s="1"/>
  <c r="V206" i="1" a="1"/>
  <c r="V206" i="1" s="1"/>
  <c r="W230" i="1"/>
  <c r="AA230" i="1" a="1"/>
  <c r="AA230" i="1" s="1"/>
  <c r="V230" i="1" a="1"/>
  <c r="V230" i="1" s="1"/>
  <c r="AA257" i="1" a="1"/>
  <c r="AA257" i="1" s="1"/>
  <c r="V257" i="1" a="1"/>
  <c r="V257" i="1" s="1"/>
  <c r="AA287" i="1" a="1"/>
  <c r="AA287" i="1" s="1"/>
  <c r="V287" i="1" a="1"/>
  <c r="V287" i="1" s="1"/>
  <c r="Z287" i="1" a="1"/>
  <c r="Z287" i="1" s="1"/>
  <c r="X287" i="1" a="1"/>
  <c r="X287" i="1" s="1"/>
  <c r="Y287" i="1" s="1" a="1"/>
  <c r="Y287" i="1" s="1"/>
  <c r="AA311" i="1" a="1"/>
  <c r="AA311" i="1" s="1"/>
  <c r="V311" i="1" a="1"/>
  <c r="V311" i="1" s="1"/>
  <c r="Z311" i="1" a="1"/>
  <c r="Z311" i="1" s="1"/>
  <c r="X311" i="1" a="1"/>
  <c r="X311" i="1" s="1"/>
  <c r="Y311" i="1" s="1" a="1"/>
  <c r="Y311" i="1" s="1"/>
  <c r="AA335" i="1" a="1"/>
  <c r="AA335" i="1" s="1"/>
  <c r="V335" i="1" a="1"/>
  <c r="V335" i="1" s="1"/>
  <c r="Z335" i="1" a="1"/>
  <c r="Z335" i="1" s="1"/>
  <c r="X335" i="1" a="1"/>
  <c r="X335" i="1" s="1"/>
  <c r="Y335" i="1" s="1" a="1"/>
  <c r="Y335" i="1" s="1"/>
  <c r="V359" i="1" a="1"/>
  <c r="V359" i="1" s="1"/>
  <c r="AA359" i="1" a="1"/>
  <c r="AA359" i="1" s="1"/>
  <c r="Z359" i="1" a="1"/>
  <c r="Z359" i="1" s="1"/>
  <c r="X359" i="1" a="1"/>
  <c r="X359" i="1" s="1"/>
  <c r="Y359" i="1" s="1" a="1"/>
  <c r="Y359" i="1" s="1"/>
  <c r="AA394" i="1" a="1"/>
  <c r="AA394" i="1" s="1"/>
  <c r="V394" i="1" a="1"/>
  <c r="V394" i="1" s="1"/>
  <c r="Z394" i="1" a="1"/>
  <c r="Z394" i="1" s="1"/>
  <c r="X394" i="1" a="1"/>
  <c r="X394" i="1" s="1"/>
  <c r="Y394" i="1" s="1" a="1"/>
  <c r="Y394" i="1" s="1"/>
  <c r="V418" i="1" a="1"/>
  <c r="V418" i="1" s="1"/>
  <c r="AA418" i="1" a="1"/>
  <c r="AA418" i="1" s="1"/>
  <c r="X418" i="1" a="1"/>
  <c r="X418" i="1" s="1"/>
  <c r="Y418" i="1" s="1" a="1"/>
  <c r="Y418" i="1" s="1"/>
  <c r="AA442" i="1" a="1"/>
  <c r="AA442" i="1" s="1"/>
  <c r="V442" i="1" a="1"/>
  <c r="V442" i="1" s="1"/>
  <c r="X442" i="1" a="1"/>
  <c r="X442" i="1" s="1"/>
  <c r="Y442" i="1" s="1" a="1"/>
  <c r="Y442" i="1" s="1"/>
  <c r="Z442" i="1" a="1"/>
  <c r="Z442" i="1" s="1"/>
  <c r="AA466" i="1" a="1"/>
  <c r="AA466" i="1" s="1"/>
  <c r="V466" i="1" a="1"/>
  <c r="V466" i="1" s="1"/>
  <c r="X466" i="1" a="1"/>
  <c r="X466" i="1" s="1"/>
  <c r="Y466" i="1" s="1" a="1"/>
  <c r="Y466" i="1" s="1"/>
  <c r="Z466" i="1" a="1"/>
  <c r="Z466" i="1" s="1"/>
  <c r="AA490" i="1" a="1"/>
  <c r="AA490" i="1" s="1"/>
  <c r="V490" i="1" a="1"/>
  <c r="V490" i="1" s="1"/>
  <c r="X490" i="1" a="1"/>
  <c r="X490" i="1" s="1"/>
  <c r="Y490" i="1" s="1" a="1"/>
  <c r="Y490" i="1" s="1"/>
  <c r="Z490" i="1" a="1"/>
  <c r="Z490" i="1" s="1"/>
  <c r="V519" i="1" a="1"/>
  <c r="V519" i="1" s="1"/>
  <c r="AA519" i="1" a="1"/>
  <c r="AA519" i="1" s="1"/>
  <c r="Z519" i="1" a="1"/>
  <c r="Z519" i="1" s="1"/>
  <c r="AA525" i="1" a="1"/>
  <c r="AA525" i="1" s="1"/>
  <c r="V525" i="1" a="1"/>
  <c r="V525" i="1" s="1"/>
  <c r="Z525" i="1" a="1"/>
  <c r="Z525" i="1" s="1"/>
  <c r="X525" i="1" a="1"/>
  <c r="X525" i="1" s="1"/>
  <c r="Y525" i="1" s="1" a="1"/>
  <c r="Y525" i="1" s="1"/>
  <c r="W531" i="1"/>
  <c r="V531" i="1" a="1"/>
  <c r="V531" i="1" s="1"/>
  <c r="AA531" i="1" a="1"/>
  <c r="AA531" i="1" s="1"/>
  <c r="X531" i="1" a="1"/>
  <c r="X531" i="1" s="1"/>
  <c r="Y531" i="1" s="1" a="1"/>
  <c r="Y531" i="1" s="1"/>
  <c r="Z531" i="1" a="1"/>
  <c r="Z531" i="1" s="1"/>
  <c r="AA537" i="1" a="1"/>
  <c r="AA537" i="1" s="1"/>
  <c r="V537" i="1" a="1"/>
  <c r="V537" i="1" s="1"/>
  <c r="X537" i="1" a="1"/>
  <c r="X537" i="1" s="1"/>
  <c r="Y537" i="1" s="1" a="1"/>
  <c r="Y537" i="1" s="1"/>
  <c r="Z537" i="1" a="1"/>
  <c r="Z537" i="1" s="1"/>
  <c r="V543" i="1" a="1"/>
  <c r="V543" i="1" s="1"/>
  <c r="AA543" i="1" a="1"/>
  <c r="AA543" i="1" s="1"/>
  <c r="Z543" i="1" a="1"/>
  <c r="Z543" i="1" s="1"/>
  <c r="W549" i="1"/>
  <c r="AA549" i="1" a="1"/>
  <c r="AA549" i="1" s="1"/>
  <c r="V549" i="1" a="1"/>
  <c r="V549" i="1" s="1"/>
  <c r="Z549" i="1" a="1"/>
  <c r="Z549" i="1" s="1"/>
  <c r="X549" i="1" a="1"/>
  <c r="X549" i="1" s="1"/>
  <c r="Y549" i="1" s="1" a="1"/>
  <c r="Y549" i="1" s="1"/>
  <c r="W555" i="1"/>
  <c r="AA555" i="1" a="1"/>
  <c r="AA555" i="1" s="1"/>
  <c r="V555" i="1" a="1"/>
  <c r="V555" i="1" s="1"/>
  <c r="Z555" i="1" a="1"/>
  <c r="Z555" i="1" s="1"/>
  <c r="X555" i="1" a="1"/>
  <c r="X555" i="1" s="1"/>
  <c r="Y555" i="1" s="1" a="1"/>
  <c r="Y555" i="1" s="1"/>
  <c r="AA561" i="1" a="1"/>
  <c r="AA561" i="1" s="1"/>
  <c r="V561" i="1" a="1"/>
  <c r="V561" i="1" s="1"/>
  <c r="X561" i="1" a="1"/>
  <c r="X561" i="1" s="1"/>
  <c r="Y561" i="1" s="1" a="1"/>
  <c r="Y561" i="1" s="1"/>
  <c r="Z561" i="1" a="1"/>
  <c r="Z561" i="1" s="1"/>
  <c r="AA567" i="1" a="1"/>
  <c r="AA567" i="1" s="1"/>
  <c r="V567" i="1" a="1"/>
  <c r="V567" i="1" s="1"/>
  <c r="Z567" i="1" a="1"/>
  <c r="Z567" i="1" s="1"/>
  <c r="W579" i="1"/>
  <c r="V579" i="1" a="1"/>
  <c r="V579" i="1" s="1"/>
  <c r="AA579" i="1" a="1"/>
  <c r="AA579" i="1" s="1"/>
  <c r="Z579" i="1" a="1"/>
  <c r="Z579" i="1" s="1"/>
  <c r="X579" i="1" a="1"/>
  <c r="X579" i="1" s="1"/>
  <c r="Y579" i="1" s="1" a="1"/>
  <c r="Y579" i="1" s="1"/>
  <c r="AA585" i="1" a="1"/>
  <c r="AA585" i="1" s="1"/>
  <c r="V585" i="1" a="1"/>
  <c r="V585" i="1" s="1"/>
  <c r="Z585" i="1" a="1"/>
  <c r="Z585" i="1" s="1"/>
  <c r="X585" i="1" a="1"/>
  <c r="X585" i="1" s="1"/>
  <c r="Y585" i="1" s="1" a="1"/>
  <c r="Y585" i="1" s="1"/>
  <c r="V591" i="1" a="1"/>
  <c r="V591" i="1" s="1"/>
  <c r="AA591" i="1" a="1"/>
  <c r="AA591" i="1" s="1"/>
  <c r="Z591" i="1" a="1"/>
  <c r="Z591" i="1" s="1"/>
  <c r="AA597" i="1" a="1"/>
  <c r="AA597" i="1" s="1"/>
  <c r="V597" i="1" a="1"/>
  <c r="V597" i="1" s="1"/>
  <c r="Z597" i="1" a="1"/>
  <c r="Z597" i="1" s="1"/>
  <c r="X597" i="1" a="1"/>
  <c r="X597" i="1" s="1"/>
  <c r="Y597" i="1" s="1" a="1"/>
  <c r="Y597" i="1" s="1"/>
  <c r="W603" i="1"/>
  <c r="AA603" i="1" a="1"/>
  <c r="AA603" i="1" s="1"/>
  <c r="V603" i="1" a="1"/>
  <c r="V603" i="1" s="1"/>
  <c r="Z603" i="1" a="1"/>
  <c r="Z603" i="1" s="1"/>
  <c r="X603" i="1" a="1"/>
  <c r="X603" i="1" s="1"/>
  <c r="Y603" i="1" s="1" a="1"/>
  <c r="Y603" i="1" s="1"/>
  <c r="AA609" i="1" a="1"/>
  <c r="AA609" i="1" s="1"/>
  <c r="V609" i="1" a="1"/>
  <c r="V609" i="1" s="1"/>
  <c r="Z609" i="1" a="1"/>
  <c r="Z609" i="1" s="1"/>
  <c r="AA615" i="1" a="1"/>
  <c r="AA615" i="1" s="1"/>
  <c r="V615" i="1" a="1"/>
  <c r="V615" i="1" s="1"/>
  <c r="Z615" i="1" a="1"/>
  <c r="Z615" i="1" s="1"/>
  <c r="X615" i="1" a="1"/>
  <c r="X615" i="1" s="1"/>
  <c r="Y615" i="1" s="1" a="1"/>
  <c r="Y615" i="1" s="1"/>
  <c r="W621" i="1"/>
  <c r="AA621" i="1" a="1"/>
  <c r="AA621" i="1" s="1"/>
  <c r="V621" i="1" a="1"/>
  <c r="V621" i="1" s="1"/>
  <c r="X621" i="1" a="1"/>
  <c r="X621" i="1" s="1"/>
  <c r="Y621" i="1" s="1" a="1"/>
  <c r="Y621" i="1" s="1"/>
  <c r="Z621" i="1" a="1"/>
  <c r="Z621" i="1" s="1"/>
  <c r="W627" i="1"/>
  <c r="AA627" i="1" a="1"/>
  <c r="AA627" i="1" s="1"/>
  <c r="V627" i="1" a="1"/>
  <c r="V627" i="1" s="1"/>
  <c r="Z627" i="1" a="1"/>
  <c r="Z627" i="1" s="1"/>
  <c r="X627" i="1" a="1"/>
  <c r="X627" i="1" s="1"/>
  <c r="Y627" i="1" s="1" a="1"/>
  <c r="Y627" i="1" s="1"/>
  <c r="AA633" i="1" a="1"/>
  <c r="AA633" i="1" s="1"/>
  <c r="V633" i="1" a="1"/>
  <c r="V633" i="1" s="1"/>
  <c r="Z633" i="1" a="1"/>
  <c r="Z633" i="1" s="1"/>
  <c r="AA639" i="1" a="1"/>
  <c r="AA639" i="1" s="1"/>
  <c r="V639" i="1" a="1"/>
  <c r="V639" i="1" s="1"/>
  <c r="Z639" i="1" a="1"/>
  <c r="Z639" i="1" s="1"/>
  <c r="X639" i="1" a="1"/>
  <c r="X639" i="1" s="1"/>
  <c r="Y639" i="1" s="1" a="1"/>
  <c r="Y639" i="1" s="1"/>
  <c r="AA645" i="1" a="1"/>
  <c r="AA645" i="1" s="1"/>
  <c r="V645" i="1" a="1"/>
  <c r="V645" i="1" s="1"/>
  <c r="Z645" i="1" a="1"/>
  <c r="Z645" i="1" s="1"/>
  <c r="X645" i="1" a="1"/>
  <c r="X645" i="1" s="1"/>
  <c r="Y645" i="1" s="1" a="1"/>
  <c r="Y645" i="1" s="1"/>
  <c r="W651" i="1"/>
  <c r="V651" i="1" a="1"/>
  <c r="V651" i="1" s="1"/>
  <c r="AA651" i="1" a="1"/>
  <c r="AA651" i="1" s="1"/>
  <c r="Z651" i="1" a="1"/>
  <c r="Z651" i="1" s="1"/>
  <c r="X651" i="1" a="1"/>
  <c r="X651" i="1" s="1"/>
  <c r="Y651" i="1" s="1" a="1"/>
  <c r="Y651" i="1" s="1"/>
  <c r="AA657" i="1" a="1"/>
  <c r="AA657" i="1" s="1"/>
  <c r="V657" i="1" a="1"/>
  <c r="V657" i="1" s="1"/>
  <c r="Z657" i="1" a="1"/>
  <c r="Z657" i="1" s="1"/>
  <c r="AA663" i="1" a="1"/>
  <c r="AA663" i="1" s="1"/>
  <c r="V663" i="1" a="1"/>
  <c r="V663" i="1" s="1"/>
  <c r="Z663" i="1" a="1"/>
  <c r="Z663" i="1" s="1"/>
  <c r="X663" i="1" a="1"/>
  <c r="X663" i="1" s="1"/>
  <c r="Y663" i="1" s="1" a="1"/>
  <c r="Y663" i="1" s="1"/>
  <c r="AA669" i="1" a="1"/>
  <c r="AA669" i="1" s="1"/>
  <c r="V669" i="1" a="1"/>
  <c r="V669" i="1" s="1"/>
  <c r="Z669" i="1" a="1"/>
  <c r="Z669" i="1" s="1"/>
  <c r="X669" i="1" a="1"/>
  <c r="X669" i="1" s="1"/>
  <c r="Y669" i="1" s="1" a="1"/>
  <c r="Y669" i="1" s="1"/>
  <c r="AA675" i="1" a="1"/>
  <c r="AA675" i="1" s="1"/>
  <c r="V675" i="1" a="1"/>
  <c r="V675" i="1" s="1"/>
  <c r="Z675" i="1" a="1"/>
  <c r="Z675" i="1" s="1"/>
  <c r="X675" i="1" a="1"/>
  <c r="X675" i="1" s="1"/>
  <c r="Y675" i="1" s="1" a="1"/>
  <c r="Y675" i="1" s="1"/>
  <c r="AA681" i="1" a="1"/>
  <c r="AA681" i="1" s="1"/>
  <c r="V681" i="1" a="1"/>
  <c r="V681" i="1" s="1"/>
  <c r="X681" i="1" a="1"/>
  <c r="X681" i="1" s="1"/>
  <c r="Y681" i="1" s="1" a="1"/>
  <c r="Y681" i="1" s="1"/>
  <c r="AA687" i="1" a="1"/>
  <c r="AA687" i="1" s="1"/>
  <c r="V687" i="1" a="1"/>
  <c r="V687" i="1" s="1"/>
  <c r="Z687" i="1" a="1"/>
  <c r="Z687" i="1" s="1"/>
  <c r="X687" i="1" a="1"/>
  <c r="X687" i="1" s="1"/>
  <c r="Y687" i="1" s="1" a="1"/>
  <c r="Y687" i="1" s="1"/>
  <c r="W693" i="1"/>
  <c r="AA693" i="1" a="1"/>
  <c r="AA693" i="1" s="1"/>
  <c r="V693" i="1" a="1"/>
  <c r="V693" i="1" s="1"/>
  <c r="Z693" i="1" a="1"/>
  <c r="Z693" i="1" s="1"/>
  <c r="X693" i="1" a="1"/>
  <c r="X693" i="1" s="1"/>
  <c r="Y693" i="1" s="1" a="1"/>
  <c r="Y693" i="1" s="1"/>
  <c r="AA699" i="1" a="1"/>
  <c r="AA699" i="1" s="1"/>
  <c r="V699" i="1" a="1"/>
  <c r="V699" i="1" s="1"/>
  <c r="Z699" i="1" a="1"/>
  <c r="Z699" i="1" s="1"/>
  <c r="X699" i="1" a="1"/>
  <c r="X699" i="1" s="1"/>
  <c r="Y699" i="1" s="1" a="1"/>
  <c r="Y699" i="1" s="1"/>
  <c r="AA705" i="1" a="1"/>
  <c r="AA705" i="1" s="1"/>
  <c r="V705" i="1" a="1"/>
  <c r="V705" i="1" s="1"/>
  <c r="Z705" i="1" a="1"/>
  <c r="Z705" i="1" s="1"/>
  <c r="X705" i="1" a="1"/>
  <c r="X705" i="1" s="1"/>
  <c r="Y705" i="1" s="1" a="1"/>
  <c r="Y705" i="1" s="1"/>
  <c r="AA711" i="1" a="1"/>
  <c r="AA711" i="1" s="1"/>
  <c r="V711" i="1" a="1"/>
  <c r="V711" i="1" s="1"/>
  <c r="X711" i="1" a="1"/>
  <c r="X711" i="1" s="1"/>
  <c r="Y711" i="1" s="1" a="1"/>
  <c r="Y711" i="1" s="1"/>
  <c r="AA717" i="1" a="1"/>
  <c r="AA717" i="1" s="1"/>
  <c r="V717" i="1" a="1"/>
  <c r="V717" i="1" s="1"/>
  <c r="Z717" i="1" a="1"/>
  <c r="Z717" i="1" s="1"/>
  <c r="X717" i="1" a="1"/>
  <c r="X717" i="1" s="1"/>
  <c r="Y717" i="1" s="1" a="1"/>
  <c r="Y717" i="1" s="1"/>
  <c r="W723" i="1"/>
  <c r="AA723" i="1" a="1"/>
  <c r="AA723" i="1" s="1"/>
  <c r="V723" i="1" a="1"/>
  <c r="V723" i="1" s="1"/>
  <c r="Z723" i="1" a="1"/>
  <c r="Z723" i="1" s="1"/>
  <c r="X723" i="1" a="1"/>
  <c r="X723" i="1" s="1"/>
  <c r="Y723" i="1" s="1" a="1"/>
  <c r="Y723" i="1" s="1"/>
  <c r="AA729" i="1" a="1"/>
  <c r="AA729" i="1" s="1"/>
  <c r="V729" i="1" a="1"/>
  <c r="V729" i="1" s="1"/>
  <c r="X729" i="1" a="1"/>
  <c r="X729" i="1" s="1"/>
  <c r="Y729" i="1" s="1" a="1"/>
  <c r="Y729" i="1" s="1"/>
  <c r="Z729" i="1" a="1"/>
  <c r="Z729" i="1" s="1"/>
  <c r="V735" i="1" a="1"/>
  <c r="V735" i="1" s="1"/>
  <c r="AA735" i="1" a="1"/>
  <c r="AA735" i="1" s="1"/>
  <c r="Z735" i="1" a="1"/>
  <c r="Z735" i="1" s="1"/>
  <c r="X735" i="1" a="1"/>
  <c r="X735" i="1" s="1"/>
  <c r="Y735" i="1" s="1" a="1"/>
  <c r="Y735" i="1" s="1"/>
  <c r="AA741" i="1" a="1"/>
  <c r="AA741" i="1" s="1"/>
  <c r="V741" i="1" a="1"/>
  <c r="V741" i="1" s="1"/>
  <c r="Z741" i="1" a="1"/>
  <c r="Z741" i="1" s="1"/>
  <c r="X741" i="1" a="1"/>
  <c r="X741" i="1" s="1"/>
  <c r="Y741" i="1" s="1" a="1"/>
  <c r="Y741" i="1" s="1"/>
  <c r="W747" i="1"/>
  <c r="AA747" i="1" a="1"/>
  <c r="AA747" i="1" s="1"/>
  <c r="V747" i="1" a="1"/>
  <c r="V747" i="1" s="1"/>
  <c r="Z747" i="1" a="1"/>
  <c r="Z747" i="1" s="1"/>
  <c r="X747" i="1" a="1"/>
  <c r="X747" i="1" s="1"/>
  <c r="Y747" i="1" s="1" a="1"/>
  <c r="Y747" i="1" s="1"/>
  <c r="AA753" i="1" a="1"/>
  <c r="AA753" i="1" s="1"/>
  <c r="V753" i="1" a="1"/>
  <c r="V753" i="1" s="1"/>
  <c r="Z753" i="1" a="1"/>
  <c r="Z753" i="1" s="1"/>
  <c r="X753" i="1" a="1"/>
  <c r="X753" i="1" s="1"/>
  <c r="Y753" i="1" s="1" a="1"/>
  <c r="Y753" i="1" s="1"/>
  <c r="AA759" i="1" a="1"/>
  <c r="AA759" i="1" s="1"/>
  <c r="V759" i="1" a="1"/>
  <c r="V759" i="1" s="1"/>
  <c r="Z759" i="1" a="1"/>
  <c r="Z759" i="1" s="1"/>
  <c r="X759" i="1" a="1"/>
  <c r="X759" i="1" s="1"/>
  <c r="Y759" i="1" s="1" a="1"/>
  <c r="Y759" i="1" s="1"/>
  <c r="AA765" i="1" a="1"/>
  <c r="AA765" i="1" s="1"/>
  <c r="V765" i="1" a="1"/>
  <c r="V765" i="1" s="1"/>
  <c r="Z765" i="1" a="1"/>
  <c r="Z765" i="1" s="1"/>
  <c r="X765" i="1" a="1"/>
  <c r="X765" i="1" s="1"/>
  <c r="Y765" i="1" s="1" a="1"/>
  <c r="Y765" i="1" s="1"/>
  <c r="W771" i="1"/>
  <c r="AA771" i="1" a="1"/>
  <c r="AA771" i="1" s="1"/>
  <c r="V771" i="1" a="1"/>
  <c r="V771" i="1" s="1"/>
  <c r="Z771" i="1" a="1"/>
  <c r="Z771" i="1" s="1"/>
  <c r="X771" i="1" a="1"/>
  <c r="X771" i="1" s="1"/>
  <c r="Y771" i="1" s="1" a="1"/>
  <c r="Y771" i="1" s="1"/>
  <c r="AA777" i="1" a="1"/>
  <c r="AA777" i="1" s="1"/>
  <c r="V777" i="1" a="1"/>
  <c r="V777" i="1" s="1"/>
  <c r="Z777" i="1" a="1"/>
  <c r="Z777" i="1" s="1"/>
  <c r="X777" i="1" a="1"/>
  <c r="X777" i="1" s="1"/>
  <c r="Y777" i="1" s="1" a="1"/>
  <c r="Y777" i="1" s="1"/>
  <c r="AA783" i="1" a="1"/>
  <c r="AA783" i="1" s="1"/>
  <c r="V783" i="1" a="1"/>
  <c r="V783" i="1" s="1"/>
  <c r="Z783" i="1" a="1"/>
  <c r="Z783" i="1" s="1"/>
  <c r="X783" i="1" a="1"/>
  <c r="X783" i="1" s="1"/>
  <c r="Y783" i="1" s="1" a="1"/>
  <c r="Y783" i="1" s="1"/>
  <c r="AA789" i="1" a="1"/>
  <c r="AA789" i="1" s="1"/>
  <c r="V789" i="1" a="1"/>
  <c r="V789" i="1" s="1"/>
  <c r="Z789" i="1" a="1"/>
  <c r="Z789" i="1" s="1"/>
  <c r="X789" i="1" a="1"/>
  <c r="X789" i="1" s="1"/>
  <c r="Y789" i="1" s="1" a="1"/>
  <c r="Y789" i="1" s="1"/>
  <c r="W795" i="1"/>
  <c r="AA795" i="1" a="1"/>
  <c r="AA795" i="1" s="1"/>
  <c r="V795" i="1" a="1"/>
  <c r="V795" i="1" s="1"/>
  <c r="Z795" i="1" a="1"/>
  <c r="Z795" i="1" s="1"/>
  <c r="X795" i="1" a="1"/>
  <c r="X795" i="1" s="1"/>
  <c r="Y795" i="1" s="1" a="1"/>
  <c r="Y795" i="1" s="1"/>
  <c r="AA801" i="1" a="1"/>
  <c r="AA801" i="1" s="1"/>
  <c r="V801" i="1" a="1"/>
  <c r="V801" i="1" s="1"/>
  <c r="Z801" i="1" a="1"/>
  <c r="Z801" i="1" s="1"/>
  <c r="X801" i="1" a="1"/>
  <c r="X801" i="1" s="1"/>
  <c r="Y801" i="1" s="1" a="1"/>
  <c r="Y801" i="1" s="1"/>
  <c r="AA807" i="1" a="1"/>
  <c r="AA807" i="1" s="1"/>
  <c r="V807" i="1" a="1"/>
  <c r="V807" i="1" s="1"/>
  <c r="Z807" i="1" a="1"/>
  <c r="Z807" i="1" s="1"/>
  <c r="X807" i="1" a="1"/>
  <c r="X807" i="1" s="1"/>
  <c r="Y807" i="1" s="1" a="1"/>
  <c r="Y807" i="1" s="1"/>
  <c r="W813" i="1"/>
  <c r="AA813" i="1" a="1"/>
  <c r="AA813" i="1" s="1"/>
  <c r="V813" i="1" a="1"/>
  <c r="V813" i="1" s="1"/>
  <c r="Z813" i="1" a="1"/>
  <c r="Z813" i="1" s="1"/>
  <c r="X813" i="1" a="1"/>
  <c r="X813" i="1" s="1"/>
  <c r="Y813" i="1" s="1" a="1"/>
  <c r="Y813" i="1" s="1"/>
  <c r="AA819" i="1" a="1"/>
  <c r="AA819" i="1" s="1"/>
  <c r="V819" i="1" a="1"/>
  <c r="V819" i="1" s="1"/>
  <c r="Z819" i="1" a="1"/>
  <c r="Z819" i="1" s="1"/>
  <c r="X819" i="1" a="1"/>
  <c r="X819" i="1" s="1"/>
  <c r="Y819" i="1" s="1" a="1"/>
  <c r="Y819" i="1" s="1"/>
  <c r="K17" i="1" a="1"/>
  <c r="K17" i="1" s="1"/>
  <c r="K41" i="1" a="1"/>
  <c r="K41" i="1" s="1"/>
  <c r="K65" i="1" a="1"/>
  <c r="K65" i="1" s="1"/>
  <c r="K89" i="1" a="1"/>
  <c r="K89" i="1" s="1"/>
  <c r="K113" i="1" a="1"/>
  <c r="K113" i="1" s="1"/>
  <c r="K137" i="1" a="1"/>
  <c r="K137" i="1" s="1"/>
  <c r="K161" i="1" a="1"/>
  <c r="K161" i="1" s="1"/>
  <c r="K185" i="1" a="1"/>
  <c r="K185" i="1" s="1"/>
  <c r="K209" i="1" a="1"/>
  <c r="K209" i="1" s="1"/>
  <c r="K233" i="1" a="1"/>
  <c r="K233" i="1" s="1"/>
  <c r="K257" i="1" a="1"/>
  <c r="K257" i="1" s="1"/>
  <c r="K281" i="1" a="1"/>
  <c r="K281" i="1" s="1"/>
  <c r="K305" i="1" a="1"/>
  <c r="K305" i="1" s="1"/>
  <c r="K329" i="1" a="1"/>
  <c r="K329" i="1" s="1"/>
  <c r="K353" i="1" a="1"/>
  <c r="K353" i="1" s="1"/>
  <c r="K377" i="1" a="1"/>
  <c r="K377" i="1" s="1"/>
  <c r="K401" i="1" a="1"/>
  <c r="K401" i="1" s="1"/>
  <c r="K425" i="1" a="1"/>
  <c r="K425" i="1" s="1"/>
  <c r="K449" i="1" a="1"/>
  <c r="K449" i="1" s="1"/>
  <c r="K473" i="1" a="1"/>
  <c r="K473" i="1" s="1"/>
  <c r="K497" i="1" a="1"/>
  <c r="K497" i="1" s="1"/>
  <c r="K521" i="1" a="1"/>
  <c r="K521" i="1" s="1"/>
  <c r="K545" i="1" a="1"/>
  <c r="K545" i="1" s="1"/>
  <c r="K569" i="1" a="1"/>
  <c r="K569" i="1" s="1"/>
  <c r="K617" i="1" a="1"/>
  <c r="K617" i="1" s="1"/>
  <c r="K641" i="1" a="1"/>
  <c r="K641" i="1" s="1"/>
  <c r="K665" i="1" a="1"/>
  <c r="K665" i="1" s="1"/>
  <c r="K689" i="1" a="1"/>
  <c r="K689" i="1" s="1"/>
  <c r="K713" i="1" a="1"/>
  <c r="K713" i="1" s="1"/>
  <c r="K737" i="1" a="1"/>
  <c r="K737" i="1" s="1"/>
  <c r="K761" i="1" a="1"/>
  <c r="K761" i="1" s="1"/>
  <c r="K785" i="1" a="1"/>
  <c r="K785" i="1" s="1"/>
  <c r="K809" i="1" a="1"/>
  <c r="K809" i="1" s="1"/>
  <c r="K833" i="1" a="1"/>
  <c r="K833" i="1" s="1"/>
  <c r="K857" i="1" a="1"/>
  <c r="K857" i="1" s="1"/>
  <c r="K881" i="1" a="1"/>
  <c r="K881" i="1" s="1"/>
  <c r="K905" i="1" a="1"/>
  <c r="K905" i="1" s="1"/>
  <c r="K929" i="1" a="1"/>
  <c r="K929" i="1" s="1"/>
  <c r="K953" i="1" a="1"/>
  <c r="K953" i="1" s="1"/>
  <c r="K977" i="1" a="1"/>
  <c r="K977" i="1" s="1"/>
  <c r="K1001" i="1" a="1"/>
  <c r="K1001" i="1" s="1"/>
  <c r="K1025" i="1" a="1"/>
  <c r="K1025" i="1" s="1"/>
  <c r="X145" i="1" a="1"/>
  <c r="X145" i="1" s="1"/>
  <c r="Y145" i="1" s="1" a="1"/>
  <c r="Y145" i="1" s="1"/>
  <c r="X226" i="1" a="1"/>
  <c r="X226" i="1" s="1"/>
  <c r="Y226" i="1" s="1" a="1"/>
  <c r="Y226" i="1" s="1"/>
  <c r="X301" i="1" a="1"/>
  <c r="X301" i="1" s="1"/>
  <c r="Y301" i="1" s="1" a="1"/>
  <c r="Y301" i="1" s="1"/>
  <c r="X379" i="1" a="1"/>
  <c r="X379" i="1" s="1"/>
  <c r="Y379" i="1" s="1" a="1"/>
  <c r="Y379" i="1" s="1"/>
  <c r="X591" i="1" a="1"/>
  <c r="X591" i="1" s="1"/>
  <c r="Y591" i="1" s="1" a="1"/>
  <c r="Y591" i="1" s="1"/>
  <c r="X713" i="1" a="1"/>
  <c r="X713" i="1" s="1"/>
  <c r="Y713" i="1" s="1" a="1"/>
  <c r="Y713" i="1" s="1"/>
  <c r="X881" i="1" a="1"/>
  <c r="X881" i="1" s="1"/>
  <c r="Y881" i="1" s="1" a="1"/>
  <c r="Y881" i="1" s="1"/>
  <c r="Z152" i="1" a="1"/>
  <c r="Z152" i="1" s="1"/>
  <c r="Z418" i="1" a="1"/>
  <c r="Z418" i="1" s="1"/>
  <c r="Z811" i="1" a="1"/>
  <c r="Z811" i="1" s="1"/>
  <c r="AA923" i="1" a="1"/>
  <c r="AA923" i="1" s="1"/>
  <c r="V923" i="1" a="1"/>
  <c r="V923" i="1" s="1"/>
  <c r="Z923" i="1" a="1"/>
  <c r="Z923" i="1" s="1"/>
  <c r="X923" i="1" a="1"/>
  <c r="X923" i="1" s="1"/>
  <c r="Y923" i="1" s="1" a="1"/>
  <c r="Y923" i="1" s="1"/>
  <c r="K290" i="1" a="1"/>
  <c r="K290" i="1" s="1"/>
  <c r="K746" i="1" a="1"/>
  <c r="K746" i="1" s="1"/>
  <c r="AA345" i="1" a="1"/>
  <c r="AA345" i="1" s="1"/>
  <c r="V345" i="1" a="1"/>
  <c r="V345" i="1" s="1"/>
  <c r="X345" i="1" a="1"/>
  <c r="X345" i="1" s="1"/>
  <c r="Y345" i="1" s="1" a="1"/>
  <c r="Y345" i="1" s="1"/>
  <c r="Z345" i="1" a="1"/>
  <c r="Z345" i="1" s="1"/>
  <c r="K339" i="1" a="1"/>
  <c r="K339" i="1" s="1"/>
  <c r="AA3" i="1" a="1"/>
  <c r="AA3" i="1" s="1"/>
  <c r="V3" i="1" a="1"/>
  <c r="V3" i="1" s="1"/>
  <c r="Z3" i="1" a="1"/>
  <c r="Z3" i="1" s="1"/>
  <c r="V34" i="1" a="1"/>
  <c r="V34" i="1" s="1"/>
  <c r="AA34" i="1" a="1"/>
  <c r="AA34" i="1" s="1"/>
  <c r="Z34" i="1" a="1"/>
  <c r="Z34" i="1" s="1"/>
  <c r="V64" i="1" a="1"/>
  <c r="V64" i="1" s="1"/>
  <c r="AA64" i="1" a="1"/>
  <c r="AA64" i="1" s="1"/>
  <c r="Z64" i="1" a="1"/>
  <c r="Z64" i="1" s="1"/>
  <c r="W104" i="1"/>
  <c r="V104" i="1" a="1"/>
  <c r="V104" i="1" s="1"/>
  <c r="AA104" i="1" a="1"/>
  <c r="AA104" i="1" s="1"/>
  <c r="Z104" i="1" a="1"/>
  <c r="Z104" i="1" s="1"/>
  <c r="X104" i="1" a="1"/>
  <c r="X104" i="1" s="1"/>
  <c r="Y104" i="1" s="1" a="1"/>
  <c r="Y104" i="1" s="1"/>
  <c r="W130" i="1"/>
  <c r="V130" i="1" a="1"/>
  <c r="V130" i="1" s="1"/>
  <c r="AA130" i="1" a="1"/>
  <c r="AA130" i="1" s="1"/>
  <c r="Z130" i="1" a="1"/>
  <c r="Z130" i="1" s="1"/>
  <c r="W157" i="1"/>
  <c r="AA157" i="1" a="1"/>
  <c r="AA157" i="1" s="1"/>
  <c r="V157" i="1" a="1"/>
  <c r="V157" i="1" s="1"/>
  <c r="Z157" i="1" a="1"/>
  <c r="Z157" i="1" s="1"/>
  <c r="W181" i="1"/>
  <c r="AA181" i="1" a="1"/>
  <c r="AA181" i="1" s="1"/>
  <c r="V181" i="1" a="1"/>
  <c r="V181" i="1" s="1"/>
  <c r="Z181" i="1" a="1"/>
  <c r="Z181" i="1" s="1"/>
  <c r="W207" i="1"/>
  <c r="AA207" i="1" a="1"/>
  <c r="AA207" i="1" s="1"/>
  <c r="V207" i="1" a="1"/>
  <c r="V207" i="1" s="1"/>
  <c r="Z207" i="1" a="1"/>
  <c r="Z207" i="1" s="1"/>
  <c r="W231" i="1"/>
  <c r="AA231" i="1" a="1"/>
  <c r="AA231" i="1" s="1"/>
  <c r="V231" i="1" a="1"/>
  <c r="V231" i="1" s="1"/>
  <c r="AA258" i="1" a="1"/>
  <c r="AA258" i="1" s="1"/>
  <c r="V258" i="1" a="1"/>
  <c r="V258" i="1" s="1"/>
  <c r="Z258" i="1" a="1"/>
  <c r="Z258" i="1" s="1"/>
  <c r="V288" i="1" a="1"/>
  <c r="V288" i="1" s="1"/>
  <c r="AA288" i="1" a="1"/>
  <c r="AA288" i="1" s="1"/>
  <c r="X288" i="1" a="1"/>
  <c r="X288" i="1" s="1"/>
  <c r="Y288" i="1" s="1" a="1"/>
  <c r="Y288" i="1" s="1"/>
  <c r="Z288" i="1" a="1"/>
  <c r="Z288" i="1" s="1"/>
  <c r="AA312" i="1" a="1"/>
  <c r="AA312" i="1" s="1"/>
  <c r="V312" i="1" a="1"/>
  <c r="V312" i="1" s="1"/>
  <c r="X312" i="1" a="1"/>
  <c r="X312" i="1" s="1"/>
  <c r="Y312" i="1" s="1" a="1"/>
  <c r="Y312" i="1" s="1"/>
  <c r="AA336" i="1" a="1"/>
  <c r="AA336" i="1" s="1"/>
  <c r="V336" i="1" a="1"/>
  <c r="V336" i="1" s="1"/>
  <c r="X336" i="1" a="1"/>
  <c r="X336" i="1" s="1"/>
  <c r="Y336" i="1" s="1" a="1"/>
  <c r="Y336" i="1" s="1"/>
  <c r="V360" i="1" a="1"/>
  <c r="V360" i="1" s="1"/>
  <c r="AA360" i="1" a="1"/>
  <c r="AA360" i="1" s="1"/>
  <c r="Z360" i="1" a="1"/>
  <c r="Z360" i="1" s="1"/>
  <c r="X360" i="1" a="1"/>
  <c r="X360" i="1" s="1"/>
  <c r="Y360" i="1" s="1" a="1"/>
  <c r="Y360" i="1" s="1"/>
  <c r="V395" i="1" a="1"/>
  <c r="V395" i="1" s="1"/>
  <c r="AA395" i="1" a="1"/>
  <c r="AA395" i="1" s="1"/>
  <c r="Z395" i="1" a="1"/>
  <c r="Z395" i="1" s="1"/>
  <c r="AA419" i="1" a="1"/>
  <c r="AA419" i="1" s="1"/>
  <c r="V419" i="1" a="1"/>
  <c r="V419" i="1" s="1"/>
  <c r="X419" i="1" a="1"/>
  <c r="X419" i="1" s="1"/>
  <c r="Y419" i="1" s="1" a="1"/>
  <c r="Y419" i="1" s="1"/>
  <c r="AA443" i="1" a="1"/>
  <c r="AA443" i="1" s="1"/>
  <c r="V443" i="1" a="1"/>
  <c r="V443" i="1" s="1"/>
  <c r="Z443" i="1" a="1"/>
  <c r="Z443" i="1" s="1"/>
  <c r="X443" i="1" a="1"/>
  <c r="X443" i="1" s="1"/>
  <c r="Y443" i="1" s="1" a="1"/>
  <c r="Y443" i="1" s="1"/>
  <c r="AA467" i="1" a="1"/>
  <c r="AA467" i="1" s="1"/>
  <c r="V467" i="1" a="1"/>
  <c r="V467" i="1" s="1"/>
  <c r="X467" i="1" a="1"/>
  <c r="X467" i="1" s="1"/>
  <c r="Y467" i="1" s="1" a="1"/>
  <c r="Y467" i="1" s="1"/>
  <c r="Z467" i="1" a="1"/>
  <c r="Z467" i="1" s="1"/>
  <c r="AA491" i="1" a="1"/>
  <c r="AA491" i="1" s="1"/>
  <c r="V491" i="1" a="1"/>
  <c r="V491" i="1" s="1"/>
  <c r="X491" i="1" a="1"/>
  <c r="X491" i="1" s="1"/>
  <c r="Y491" i="1" s="1" a="1"/>
  <c r="Y491" i="1" s="1"/>
  <c r="Z491" i="1" a="1"/>
  <c r="Z491" i="1" s="1"/>
  <c r="AA825" i="1" a="1"/>
  <c r="AA825" i="1" s="1"/>
  <c r="V825" i="1" a="1"/>
  <c r="V825" i="1" s="1"/>
  <c r="Z825" i="1" a="1"/>
  <c r="Z825" i="1" s="1"/>
  <c r="X825" i="1" a="1"/>
  <c r="X825" i="1" s="1"/>
  <c r="Y825" i="1" s="1" a="1"/>
  <c r="Y825" i="1" s="1"/>
  <c r="AA831" i="1" a="1"/>
  <c r="AA831" i="1" s="1"/>
  <c r="V831" i="1" a="1"/>
  <c r="V831" i="1" s="1"/>
  <c r="Z831" i="1" a="1"/>
  <c r="Z831" i="1" s="1"/>
  <c r="X831" i="1" a="1"/>
  <c r="X831" i="1" s="1"/>
  <c r="Y831" i="1" s="1" a="1"/>
  <c r="Y831" i="1" s="1"/>
  <c r="AA837" i="1" a="1"/>
  <c r="AA837" i="1" s="1"/>
  <c r="V837" i="1" a="1"/>
  <c r="V837" i="1" s="1"/>
  <c r="Z837" i="1" a="1"/>
  <c r="Z837" i="1" s="1"/>
  <c r="X837" i="1" a="1"/>
  <c r="X837" i="1" s="1"/>
  <c r="Y837" i="1" s="1" a="1"/>
  <c r="Y837" i="1" s="1"/>
  <c r="AA849" i="1" a="1"/>
  <c r="AA849" i="1" s="1"/>
  <c r="V849" i="1" a="1"/>
  <c r="V849" i="1" s="1"/>
  <c r="Z849" i="1" a="1"/>
  <c r="Z849" i="1" s="1"/>
  <c r="X849" i="1" a="1"/>
  <c r="X849" i="1" s="1"/>
  <c r="Y849" i="1" s="1" a="1"/>
  <c r="Y849" i="1" s="1"/>
  <c r="W855" i="1"/>
  <c r="AA855" i="1" a="1"/>
  <c r="AA855" i="1" s="1"/>
  <c r="V855" i="1" a="1"/>
  <c r="V855" i="1" s="1"/>
  <c r="X855" i="1" a="1"/>
  <c r="X855" i="1" s="1"/>
  <c r="Y855" i="1" s="1" a="1"/>
  <c r="Y855" i="1" s="1"/>
  <c r="Z855" i="1" a="1"/>
  <c r="Z855" i="1" s="1"/>
  <c r="AA861" i="1" a="1"/>
  <c r="AA861" i="1" s="1"/>
  <c r="V861" i="1" a="1"/>
  <c r="V861" i="1" s="1"/>
  <c r="Z861" i="1" a="1"/>
  <c r="Z861" i="1" s="1"/>
  <c r="X861" i="1" a="1"/>
  <c r="X861" i="1" s="1"/>
  <c r="Y861" i="1" s="1" a="1"/>
  <c r="Y861" i="1" s="1"/>
  <c r="V867" i="1" a="1"/>
  <c r="V867" i="1" s="1"/>
  <c r="AA867" i="1" a="1"/>
  <c r="AA867" i="1" s="1"/>
  <c r="Z867" i="1" a="1"/>
  <c r="Z867" i="1" s="1"/>
  <c r="X867" i="1" a="1"/>
  <c r="X867" i="1" s="1"/>
  <c r="Y867" i="1" s="1" a="1"/>
  <c r="Y867" i="1" s="1"/>
  <c r="AA873" i="1" a="1"/>
  <c r="AA873" i="1" s="1"/>
  <c r="V873" i="1" a="1"/>
  <c r="V873" i="1" s="1"/>
  <c r="Z873" i="1" a="1"/>
  <c r="Z873" i="1" s="1"/>
  <c r="X873" i="1" a="1"/>
  <c r="X873" i="1" s="1"/>
  <c r="Y873" i="1" s="1" a="1"/>
  <c r="Y873" i="1" s="1"/>
  <c r="AA879" i="1" a="1"/>
  <c r="AA879" i="1" s="1"/>
  <c r="V879" i="1" a="1"/>
  <c r="V879" i="1" s="1"/>
  <c r="X879" i="1" a="1"/>
  <c r="X879" i="1" s="1"/>
  <c r="Y879" i="1" s="1" a="1"/>
  <c r="Y879" i="1" s="1"/>
  <c r="Z879" i="1" a="1"/>
  <c r="Z879" i="1" s="1"/>
  <c r="AA885" i="1" a="1"/>
  <c r="AA885" i="1" s="1"/>
  <c r="V885" i="1" a="1"/>
  <c r="V885" i="1" s="1"/>
  <c r="Z885" i="1" a="1"/>
  <c r="Z885" i="1" s="1"/>
  <c r="X885" i="1" a="1"/>
  <c r="X885" i="1" s="1"/>
  <c r="Y885" i="1" s="1" a="1"/>
  <c r="Y885" i="1" s="1"/>
  <c r="AA891" i="1" a="1"/>
  <c r="AA891" i="1" s="1"/>
  <c r="V891" i="1" a="1"/>
  <c r="V891" i="1" s="1"/>
  <c r="Z891" i="1" a="1"/>
  <c r="Z891" i="1" s="1"/>
  <c r="X891" i="1" a="1"/>
  <c r="X891" i="1" s="1"/>
  <c r="Y891" i="1" s="1" a="1"/>
  <c r="Y891" i="1" s="1"/>
  <c r="AA897" i="1" a="1"/>
  <c r="AA897" i="1" s="1"/>
  <c r="V897" i="1" a="1"/>
  <c r="V897" i="1" s="1"/>
  <c r="Z897" i="1" a="1"/>
  <c r="Z897" i="1" s="1"/>
  <c r="X897" i="1" a="1"/>
  <c r="X897" i="1" s="1"/>
  <c r="Y897" i="1" s="1" a="1"/>
  <c r="Y897" i="1" s="1"/>
  <c r="W903" i="1"/>
  <c r="AA903" i="1" a="1"/>
  <c r="AA903" i="1" s="1"/>
  <c r="V903" i="1" a="1"/>
  <c r="V903" i="1" s="1"/>
  <c r="Z903" i="1" a="1"/>
  <c r="Z903" i="1" s="1"/>
  <c r="X903" i="1" a="1"/>
  <c r="X903" i="1" s="1"/>
  <c r="Y903" i="1" s="1" a="1"/>
  <c r="Y903" i="1" s="1"/>
  <c r="V909" i="1" a="1"/>
  <c r="V909" i="1" s="1"/>
  <c r="AA909" i="1" a="1"/>
  <c r="AA909" i="1" s="1"/>
  <c r="Z909" i="1" a="1"/>
  <c r="Z909" i="1" s="1"/>
  <c r="X909" i="1" a="1"/>
  <c r="X909" i="1" s="1"/>
  <c r="Y909" i="1" s="1" a="1"/>
  <c r="Y909" i="1" s="1"/>
  <c r="AA915" i="1" a="1"/>
  <c r="AA915" i="1" s="1"/>
  <c r="V915" i="1" a="1"/>
  <c r="V915" i="1" s="1"/>
  <c r="Z915" i="1" a="1"/>
  <c r="Z915" i="1" s="1"/>
  <c r="X915" i="1" a="1"/>
  <c r="X915" i="1" s="1"/>
  <c r="Y915" i="1" s="1" a="1"/>
  <c r="Y915" i="1" s="1"/>
  <c r="W921" i="1"/>
  <c r="AA921" i="1" a="1"/>
  <c r="AA921" i="1" s="1"/>
  <c r="V921" i="1" a="1"/>
  <c r="V921" i="1" s="1"/>
  <c r="Z921" i="1" a="1"/>
  <c r="Z921" i="1" s="1"/>
  <c r="X921" i="1" a="1"/>
  <c r="X921" i="1" s="1"/>
  <c r="Y921" i="1" s="1" a="1"/>
  <c r="Y921" i="1" s="1"/>
  <c r="W927" i="1"/>
  <c r="AA927" i="1" a="1"/>
  <c r="AA927" i="1" s="1"/>
  <c r="V927" i="1" a="1"/>
  <c r="V927" i="1" s="1"/>
  <c r="Z927" i="1" a="1"/>
  <c r="Z927" i="1" s="1"/>
  <c r="X927" i="1" a="1"/>
  <c r="X927" i="1" s="1"/>
  <c r="Y927" i="1" s="1" a="1"/>
  <c r="Y927" i="1" s="1"/>
  <c r="AA934" i="1" a="1"/>
  <c r="AA934" i="1" s="1"/>
  <c r="V934" i="1" a="1"/>
  <c r="V934" i="1" s="1"/>
  <c r="Z934" i="1" a="1"/>
  <c r="Z934" i="1" s="1"/>
  <c r="X934" i="1" a="1"/>
  <c r="X934" i="1" s="1"/>
  <c r="Y934" i="1" s="1" a="1"/>
  <c r="Y934" i="1" s="1"/>
  <c r="W942" i="1"/>
  <c r="AA942" i="1" a="1"/>
  <c r="AA942" i="1" s="1"/>
  <c r="V942" i="1" a="1"/>
  <c r="V942" i="1" s="1"/>
  <c r="Z942" i="1" a="1"/>
  <c r="Z942" i="1" s="1"/>
  <c r="X942" i="1" a="1"/>
  <c r="X942" i="1" s="1"/>
  <c r="Y942" i="1" s="1" a="1"/>
  <c r="Y942" i="1" s="1"/>
  <c r="AA948" i="1" a="1"/>
  <c r="AA948" i="1" s="1"/>
  <c r="V948" i="1" a="1"/>
  <c r="V948" i="1" s="1"/>
  <c r="Z948" i="1" a="1"/>
  <c r="Z948" i="1" s="1"/>
  <c r="X948" i="1" a="1"/>
  <c r="X948" i="1" s="1"/>
  <c r="Y948" i="1" s="1" a="1"/>
  <c r="Y948" i="1" s="1"/>
  <c r="W956" i="1"/>
  <c r="AA956" i="1" a="1"/>
  <c r="AA956" i="1" s="1"/>
  <c r="V956" i="1" a="1"/>
  <c r="V956" i="1" s="1"/>
  <c r="Z956" i="1" a="1"/>
  <c r="Z956" i="1" s="1"/>
  <c r="X956" i="1" a="1"/>
  <c r="X956" i="1" s="1"/>
  <c r="Y956" i="1" s="1" a="1"/>
  <c r="Y956" i="1" s="1"/>
  <c r="AA962" i="1" a="1"/>
  <c r="AA962" i="1" s="1"/>
  <c r="V962" i="1" a="1"/>
  <c r="V962" i="1" s="1"/>
  <c r="Z962" i="1" a="1"/>
  <c r="Z962" i="1" s="1"/>
  <c r="X962" i="1" a="1"/>
  <c r="X962" i="1" s="1"/>
  <c r="Y962" i="1" s="1" a="1"/>
  <c r="Y962" i="1" s="1"/>
  <c r="AA971" i="1" a="1"/>
  <c r="AA971" i="1" s="1"/>
  <c r="V971" i="1" a="1"/>
  <c r="V971" i="1" s="1"/>
  <c r="Z971" i="1" a="1"/>
  <c r="Z971" i="1" s="1"/>
  <c r="X971" i="1" a="1"/>
  <c r="X971" i="1" s="1"/>
  <c r="Y971" i="1" s="1" a="1"/>
  <c r="Y971" i="1" s="1"/>
  <c r="W977" i="1"/>
  <c r="V977" i="1" a="1"/>
  <c r="V977" i="1" s="1"/>
  <c r="AA977" i="1" a="1"/>
  <c r="AA977" i="1" s="1"/>
  <c r="Z977" i="1" a="1"/>
  <c r="Z977" i="1" s="1"/>
  <c r="AA984" i="1" a="1"/>
  <c r="AA984" i="1" s="1"/>
  <c r="V984" i="1" a="1"/>
  <c r="V984" i="1" s="1"/>
  <c r="Z984" i="1" a="1"/>
  <c r="Z984" i="1" s="1"/>
  <c r="X984" i="1" a="1"/>
  <c r="X984" i="1" s="1"/>
  <c r="Y984" i="1" s="1" a="1"/>
  <c r="Y984" i="1" s="1"/>
  <c r="W990" i="1"/>
  <c r="AA990" i="1" a="1"/>
  <c r="AA990" i="1" s="1"/>
  <c r="V990" i="1" a="1"/>
  <c r="V990" i="1" s="1"/>
  <c r="Z990" i="1" a="1"/>
  <c r="Z990" i="1" s="1"/>
  <c r="X990" i="1" a="1"/>
  <c r="X990" i="1" s="1"/>
  <c r="Y990" i="1" s="1" a="1"/>
  <c r="Y990" i="1" s="1"/>
  <c r="AA996" i="1" a="1"/>
  <c r="AA996" i="1" s="1"/>
  <c r="V996" i="1" a="1"/>
  <c r="V996" i="1" s="1"/>
  <c r="Z996" i="1" a="1"/>
  <c r="Z996" i="1" s="1"/>
  <c r="X996" i="1" a="1"/>
  <c r="X996" i="1" s="1"/>
  <c r="Y996" i="1" s="1" a="1"/>
  <c r="Y996" i="1" s="1"/>
  <c r="V1002" i="1" a="1"/>
  <c r="V1002" i="1" s="1"/>
  <c r="AA1002" i="1" a="1"/>
  <c r="AA1002" i="1" s="1"/>
  <c r="Z1002" i="1" a="1"/>
  <c r="Z1002" i="1" s="1"/>
  <c r="AA1008" i="1" a="1"/>
  <c r="AA1008" i="1" s="1"/>
  <c r="V1008" i="1" a="1"/>
  <c r="V1008" i="1" s="1"/>
  <c r="Z1008" i="1" a="1"/>
  <c r="Z1008" i="1" s="1"/>
  <c r="X1008" i="1" a="1"/>
  <c r="X1008" i="1" s="1"/>
  <c r="Y1008" i="1" s="1" a="1"/>
  <c r="Y1008" i="1" s="1"/>
  <c r="W1014" i="1"/>
  <c r="AA1014" i="1" a="1"/>
  <c r="AA1014" i="1" s="1"/>
  <c r="V1014" i="1" a="1"/>
  <c r="V1014" i="1" s="1"/>
  <c r="Z1014" i="1" a="1"/>
  <c r="Z1014" i="1" s="1"/>
  <c r="X1014" i="1" a="1"/>
  <c r="X1014" i="1" s="1"/>
  <c r="Y1014" i="1" s="1" a="1"/>
  <c r="Y1014" i="1" s="1"/>
  <c r="W1020" i="1"/>
  <c r="AA1020" i="1" a="1"/>
  <c r="AA1020" i="1" s="1"/>
  <c r="V1020" i="1" a="1"/>
  <c r="V1020" i="1" s="1"/>
  <c r="Z1020" i="1" a="1"/>
  <c r="Z1020" i="1" s="1"/>
  <c r="X1020" i="1" a="1"/>
  <c r="X1020" i="1" s="1"/>
  <c r="Y1020" i="1" s="1" a="1"/>
  <c r="Y1020" i="1" s="1"/>
  <c r="AA1026" i="1" a="1"/>
  <c r="AA1026" i="1" s="1"/>
  <c r="V1026" i="1" a="1"/>
  <c r="V1026" i="1" s="1"/>
  <c r="Z1026" i="1" a="1"/>
  <c r="Z1026" i="1" s="1"/>
  <c r="K18" i="1" a="1"/>
  <c r="K18" i="1" s="1"/>
  <c r="K42" i="1" a="1"/>
  <c r="K42" i="1" s="1"/>
  <c r="K66" i="1" a="1"/>
  <c r="K66" i="1" s="1"/>
  <c r="K90" i="1" a="1"/>
  <c r="K90" i="1" s="1"/>
  <c r="K114" i="1" a="1"/>
  <c r="K114" i="1" s="1"/>
  <c r="K138" i="1" a="1"/>
  <c r="K138" i="1" s="1"/>
  <c r="K162" i="1" a="1"/>
  <c r="K162" i="1" s="1"/>
  <c r="K186" i="1" a="1"/>
  <c r="K186" i="1" s="1"/>
  <c r="K210" i="1" a="1"/>
  <c r="K210" i="1" s="1"/>
  <c r="K234" i="1" a="1"/>
  <c r="K234" i="1" s="1"/>
  <c r="K258" i="1" a="1"/>
  <c r="K258" i="1" s="1"/>
  <c r="K282" i="1" a="1"/>
  <c r="K282" i="1" s="1"/>
  <c r="K306" i="1" a="1"/>
  <c r="K306" i="1" s="1"/>
  <c r="K330" i="1" a="1"/>
  <c r="K330" i="1" s="1"/>
  <c r="K354" i="1" a="1"/>
  <c r="K354" i="1" s="1"/>
  <c r="K378" i="1" a="1"/>
  <c r="K378" i="1" s="1"/>
  <c r="K402" i="1" a="1"/>
  <c r="K402" i="1" s="1"/>
  <c r="K426" i="1" a="1"/>
  <c r="K426" i="1" s="1"/>
  <c r="K450" i="1" a="1"/>
  <c r="K450" i="1" s="1"/>
  <c r="K474" i="1" a="1"/>
  <c r="K474" i="1" s="1"/>
  <c r="K498" i="1" a="1"/>
  <c r="K498" i="1" s="1"/>
  <c r="K522" i="1" a="1"/>
  <c r="K522" i="1" s="1"/>
  <c r="K546" i="1" a="1"/>
  <c r="K546" i="1" s="1"/>
  <c r="K570" i="1" a="1"/>
  <c r="K570" i="1" s="1"/>
  <c r="K594" i="1" a="1"/>
  <c r="K594" i="1" s="1"/>
  <c r="K618" i="1" a="1"/>
  <c r="K618" i="1" s="1"/>
  <c r="K642" i="1" a="1"/>
  <c r="K642" i="1" s="1"/>
  <c r="K666" i="1" a="1"/>
  <c r="K666" i="1" s="1"/>
  <c r="K690" i="1" a="1"/>
  <c r="K690" i="1" s="1"/>
  <c r="K714" i="1" a="1"/>
  <c r="K714" i="1" s="1"/>
  <c r="K738" i="1" a="1"/>
  <c r="K738" i="1" s="1"/>
  <c r="K762" i="1" a="1"/>
  <c r="K762" i="1" s="1"/>
  <c r="K786" i="1" a="1"/>
  <c r="K786" i="1" s="1"/>
  <c r="K810" i="1" a="1"/>
  <c r="K810" i="1" s="1"/>
  <c r="K834" i="1" a="1"/>
  <c r="K834" i="1" s="1"/>
  <c r="K858" i="1" a="1"/>
  <c r="K858" i="1" s="1"/>
  <c r="K882" i="1" a="1"/>
  <c r="K882" i="1" s="1"/>
  <c r="K906" i="1" a="1"/>
  <c r="K906" i="1" s="1"/>
  <c r="K930" i="1" a="1"/>
  <c r="K930" i="1" s="1"/>
  <c r="K954" i="1" a="1"/>
  <c r="K954" i="1" s="1"/>
  <c r="K978" i="1" a="1"/>
  <c r="K978" i="1" s="1"/>
  <c r="K1002" i="1" a="1"/>
  <c r="K1002" i="1" s="1"/>
  <c r="K1026" i="1" a="1"/>
  <c r="K1026" i="1" s="1"/>
  <c r="X3" i="1" a="1"/>
  <c r="X3" i="1" s="1"/>
  <c r="Y3" i="1" s="1" a="1"/>
  <c r="Y3" i="1" s="1"/>
  <c r="X106" i="1" a="1"/>
  <c r="X106" i="1" s="1"/>
  <c r="Y106" i="1" s="1" a="1"/>
  <c r="Y106" i="1" s="1"/>
  <c r="X146" i="1" a="1"/>
  <c r="X146" i="1" s="1"/>
  <c r="Y146" i="1" s="1" a="1"/>
  <c r="Y146" i="1" s="1"/>
  <c r="X227" i="1" a="1"/>
  <c r="X227" i="1" s="1"/>
  <c r="Y227" i="1" s="1" a="1"/>
  <c r="Y227" i="1" s="1"/>
  <c r="X302" i="1" a="1"/>
  <c r="X302" i="1" s="1"/>
  <c r="Y302" i="1" s="1" a="1"/>
  <c r="Y302" i="1" s="1"/>
  <c r="X380" i="1" a="1"/>
  <c r="X380" i="1" s="1"/>
  <c r="Y380" i="1" s="1" a="1"/>
  <c r="Y380" i="1" s="1"/>
  <c r="X714" i="1" a="1"/>
  <c r="X714" i="1" s="1"/>
  <c r="Y714" i="1" s="1" a="1"/>
  <c r="Y714" i="1" s="1"/>
  <c r="X882" i="1" a="1"/>
  <c r="X882" i="1" s="1"/>
  <c r="Y882" i="1" s="1" a="1"/>
  <c r="Y882" i="1" s="1"/>
  <c r="X1026" i="1" a="1"/>
  <c r="X1026" i="1" s="1"/>
  <c r="Y1026" i="1" s="1" a="1"/>
  <c r="Y1026" i="1" s="1"/>
  <c r="Z74" i="1" a="1"/>
  <c r="Z74" i="1" s="1"/>
  <c r="Z153" i="1" a="1"/>
  <c r="Z153" i="1" s="1"/>
  <c r="Z419" i="1" a="1"/>
  <c r="Z419" i="1" s="1"/>
  <c r="Z821" i="1" a="1"/>
  <c r="Z821" i="1" s="1"/>
  <c r="W44" i="1"/>
  <c r="AA44" i="1" a="1"/>
  <c r="AA44" i="1" s="1"/>
  <c r="V44" i="1" a="1"/>
  <c r="V44" i="1" s="1"/>
  <c r="Z44" i="1" a="1"/>
  <c r="Z44" i="1" s="1"/>
  <c r="X44" i="1" a="1"/>
  <c r="X44" i="1" s="1"/>
  <c r="Y44" i="1" s="1" a="1"/>
  <c r="Y44" i="1" s="1"/>
  <c r="U451" i="1"/>
  <c r="AA451" i="1" a="1"/>
  <c r="AA451" i="1" s="1"/>
  <c r="V451" i="1" a="1"/>
  <c r="V451" i="1" s="1"/>
  <c r="X451" i="1" a="1"/>
  <c r="X451" i="1" s="1"/>
  <c r="Y451" i="1" s="1" a="1"/>
  <c r="Y451" i="1" s="1"/>
  <c r="Z451" i="1" a="1"/>
  <c r="Z451" i="1" s="1"/>
  <c r="AA950" i="1" a="1"/>
  <c r="AA950" i="1" s="1"/>
  <c r="V950" i="1" a="1"/>
  <c r="V950" i="1" s="1"/>
  <c r="X950" i="1" a="1"/>
  <c r="X950" i="1" s="1"/>
  <c r="Y950" i="1" s="1" a="1"/>
  <c r="Y950" i="1" s="1"/>
  <c r="Z950" i="1" a="1"/>
  <c r="Z950" i="1" s="1"/>
  <c r="K26" i="1" a="1"/>
  <c r="K26" i="1" s="1"/>
  <c r="K434" i="1" a="1"/>
  <c r="K434" i="1" s="1"/>
  <c r="K1010" i="1" a="1"/>
  <c r="K1010" i="1" s="1"/>
  <c r="AA166" i="1" a="1"/>
  <c r="AA166" i="1" s="1"/>
  <c r="V166" i="1" a="1"/>
  <c r="V166" i="1" s="1"/>
  <c r="X166" i="1" a="1"/>
  <c r="X166" i="1" s="1"/>
  <c r="Y166" i="1" s="1" a="1"/>
  <c r="Y166" i="1" s="1"/>
  <c r="Z166" i="1" a="1"/>
  <c r="Z166" i="1" s="1"/>
  <c r="AA476" i="1" a="1"/>
  <c r="AA476" i="1" s="1"/>
  <c r="V476" i="1" a="1"/>
  <c r="V476" i="1" s="1"/>
  <c r="X476" i="1" a="1"/>
  <c r="X476" i="1" s="1"/>
  <c r="Y476" i="1" s="1" a="1"/>
  <c r="Y476" i="1" s="1"/>
  <c r="Z476" i="1" a="1"/>
  <c r="Z476" i="1" s="1"/>
  <c r="K675" i="1" a="1"/>
  <c r="K675" i="1" s="1"/>
  <c r="K987" i="1" a="1"/>
  <c r="K987" i="1" s="1"/>
  <c r="AA6" i="1" a="1"/>
  <c r="AA6" i="1" s="1"/>
  <c r="V6" i="1" a="1"/>
  <c r="V6" i="1" s="1"/>
  <c r="X6" i="1" a="1"/>
  <c r="X6" i="1" s="1"/>
  <c r="Y6" i="1" s="1" a="1"/>
  <c r="Y6" i="1" s="1"/>
  <c r="Z6" i="1" a="1"/>
  <c r="Z6" i="1" s="1"/>
  <c r="V35" i="1" a="1"/>
  <c r="V35" i="1" s="1"/>
  <c r="AA35" i="1" a="1"/>
  <c r="AA35" i="1" s="1"/>
  <c r="Z35" i="1" a="1"/>
  <c r="Z35" i="1" s="1"/>
  <c r="AA65" i="1" a="1"/>
  <c r="AA65" i="1" s="1"/>
  <c r="V65" i="1" a="1"/>
  <c r="V65" i="1" s="1"/>
  <c r="Z65" i="1" a="1"/>
  <c r="Z65" i="1" s="1"/>
  <c r="V105" i="1" a="1"/>
  <c r="V105" i="1" s="1"/>
  <c r="AA105" i="1" a="1"/>
  <c r="AA105" i="1" s="1"/>
  <c r="Z105" i="1" a="1"/>
  <c r="Z105" i="1" s="1"/>
  <c r="AA134" i="1" a="1"/>
  <c r="AA134" i="1" s="1"/>
  <c r="V134" i="1" a="1"/>
  <c r="V134" i="1" s="1"/>
  <c r="Z134" i="1" a="1"/>
  <c r="Z134" i="1" s="1"/>
  <c r="AA158" i="1" a="1"/>
  <c r="AA158" i="1" s="1"/>
  <c r="V158" i="1" a="1"/>
  <c r="V158" i="1" s="1"/>
  <c r="Z158" i="1" a="1"/>
  <c r="Z158" i="1" s="1"/>
  <c r="AA182" i="1" a="1"/>
  <c r="AA182" i="1" s="1"/>
  <c r="V182" i="1" a="1"/>
  <c r="V182" i="1" s="1"/>
  <c r="Z182" i="1" a="1"/>
  <c r="Z182" i="1" s="1"/>
  <c r="AA208" i="1" a="1"/>
  <c r="AA208" i="1" s="1"/>
  <c r="V208" i="1" a="1"/>
  <c r="V208" i="1" s="1"/>
  <c r="Z208" i="1" a="1"/>
  <c r="Z208" i="1" s="1"/>
  <c r="AA232" i="1" a="1"/>
  <c r="AA232" i="1" s="1"/>
  <c r="V232" i="1" a="1"/>
  <c r="V232" i="1" s="1"/>
  <c r="AA259" i="1" a="1"/>
  <c r="AA259" i="1" s="1"/>
  <c r="V259" i="1" a="1"/>
  <c r="V259" i="1" s="1"/>
  <c r="Z259" i="1" a="1"/>
  <c r="Z259" i="1" s="1"/>
  <c r="X259" i="1" a="1"/>
  <c r="X259" i="1" s="1"/>
  <c r="Y259" i="1" s="1" a="1"/>
  <c r="Y259" i="1" s="1"/>
  <c r="V289" i="1" a="1"/>
  <c r="V289" i="1" s="1"/>
  <c r="AA289" i="1" a="1"/>
  <c r="AA289" i="1" s="1"/>
  <c r="X289" i="1" a="1"/>
  <c r="X289" i="1" s="1"/>
  <c r="Y289" i="1" s="1" a="1"/>
  <c r="Y289" i="1" s="1"/>
  <c r="Z289" i="1" a="1"/>
  <c r="Z289" i="1" s="1"/>
  <c r="AA313" i="1" a="1"/>
  <c r="AA313" i="1" s="1"/>
  <c r="V313" i="1" a="1"/>
  <c r="V313" i="1" s="1"/>
  <c r="X313" i="1" a="1"/>
  <c r="X313" i="1" s="1"/>
  <c r="Y313" i="1" s="1" a="1"/>
  <c r="Y313" i="1" s="1"/>
  <c r="Z313" i="1" a="1"/>
  <c r="Z313" i="1" s="1"/>
  <c r="AA337" i="1" a="1"/>
  <c r="AA337" i="1" s="1"/>
  <c r="V337" i="1" a="1"/>
  <c r="V337" i="1" s="1"/>
  <c r="X337" i="1" a="1"/>
  <c r="X337" i="1" s="1"/>
  <c r="Y337" i="1" s="1" a="1"/>
  <c r="Y337" i="1" s="1"/>
  <c r="V361" i="1" a="1"/>
  <c r="V361" i="1" s="1"/>
  <c r="AA361" i="1" a="1"/>
  <c r="AA361" i="1" s="1"/>
  <c r="Z361" i="1" a="1"/>
  <c r="Z361" i="1" s="1"/>
  <c r="X361" i="1" a="1"/>
  <c r="X361" i="1" s="1"/>
  <c r="Y361" i="1" s="1" a="1"/>
  <c r="Y361" i="1" s="1"/>
  <c r="V396" i="1" a="1"/>
  <c r="V396" i="1" s="1"/>
  <c r="AA396" i="1" a="1"/>
  <c r="AA396" i="1" s="1"/>
  <c r="Z396" i="1" a="1"/>
  <c r="Z396" i="1" s="1"/>
  <c r="V420" i="1" a="1"/>
  <c r="V420" i="1" s="1"/>
  <c r="AA420" i="1" a="1"/>
  <c r="AA420" i="1" s="1"/>
  <c r="Z420" i="1" a="1"/>
  <c r="Z420" i="1" s="1"/>
  <c r="V444" i="1" a="1"/>
  <c r="V444" i="1" s="1"/>
  <c r="AA444" i="1" a="1"/>
  <c r="AA444" i="1" s="1"/>
  <c r="Z444" i="1" a="1"/>
  <c r="Z444" i="1" s="1"/>
  <c r="AA468" i="1" a="1"/>
  <c r="AA468" i="1" s="1"/>
  <c r="V468" i="1" a="1"/>
  <c r="V468" i="1" s="1"/>
  <c r="Z468" i="1" a="1"/>
  <c r="Z468" i="1" s="1"/>
  <c r="X468" i="1" a="1"/>
  <c r="X468" i="1" s="1"/>
  <c r="Y468" i="1" s="1" a="1"/>
  <c r="Y468" i="1" s="1"/>
  <c r="AA492" i="1" a="1"/>
  <c r="AA492" i="1" s="1"/>
  <c r="V492" i="1" a="1"/>
  <c r="V492" i="1" s="1"/>
  <c r="Z492" i="1" a="1"/>
  <c r="Z492" i="1" s="1"/>
  <c r="X492" i="1" a="1"/>
  <c r="X492" i="1" s="1"/>
  <c r="Y492" i="1" s="1" a="1"/>
  <c r="Y492" i="1" s="1"/>
  <c r="K19" i="1" a="1"/>
  <c r="K19" i="1" s="1"/>
  <c r="K43" i="1" a="1"/>
  <c r="K43" i="1" s="1"/>
  <c r="K67" i="1" a="1"/>
  <c r="K67" i="1" s="1"/>
  <c r="K91" i="1" a="1"/>
  <c r="K91" i="1" s="1"/>
  <c r="K115" i="1" a="1"/>
  <c r="K115" i="1" s="1"/>
  <c r="K139" i="1" a="1"/>
  <c r="K139" i="1" s="1"/>
  <c r="K163" i="1" a="1"/>
  <c r="K163" i="1" s="1"/>
  <c r="K187" i="1" a="1"/>
  <c r="K187" i="1" s="1"/>
  <c r="K211" i="1" a="1"/>
  <c r="K211" i="1" s="1"/>
  <c r="K235" i="1" a="1"/>
  <c r="K235" i="1" s="1"/>
  <c r="K259" i="1" a="1"/>
  <c r="K259" i="1" s="1"/>
  <c r="K283" i="1" a="1"/>
  <c r="K283" i="1" s="1"/>
  <c r="K307" i="1" a="1"/>
  <c r="K307" i="1" s="1"/>
  <c r="K331" i="1" a="1"/>
  <c r="K331" i="1" s="1"/>
  <c r="K355" i="1" a="1"/>
  <c r="K355" i="1" s="1"/>
  <c r="K379" i="1" a="1"/>
  <c r="K379" i="1" s="1"/>
  <c r="K403" i="1" a="1"/>
  <c r="K403" i="1" s="1"/>
  <c r="K427" i="1" a="1"/>
  <c r="K427" i="1" s="1"/>
  <c r="K451" i="1" a="1"/>
  <c r="K451" i="1" s="1"/>
  <c r="K475" i="1" a="1"/>
  <c r="K475" i="1" s="1"/>
  <c r="K499" i="1" a="1"/>
  <c r="K499" i="1" s="1"/>
  <c r="K523" i="1" a="1"/>
  <c r="K523" i="1" s="1"/>
  <c r="K547" i="1" a="1"/>
  <c r="K547" i="1" s="1"/>
  <c r="K571" i="1" a="1"/>
  <c r="K571" i="1" s="1"/>
  <c r="K595" i="1" a="1"/>
  <c r="K595" i="1" s="1"/>
  <c r="K619" i="1" a="1"/>
  <c r="K619" i="1" s="1"/>
  <c r="K643" i="1" a="1"/>
  <c r="K643" i="1" s="1"/>
  <c r="K667" i="1" a="1"/>
  <c r="K667" i="1" s="1"/>
  <c r="K691" i="1" a="1"/>
  <c r="K691" i="1" s="1"/>
  <c r="K715" i="1" a="1"/>
  <c r="K715" i="1" s="1"/>
  <c r="K739" i="1" a="1"/>
  <c r="K739" i="1" s="1"/>
  <c r="K763" i="1" a="1"/>
  <c r="K763" i="1" s="1"/>
  <c r="K787" i="1" a="1"/>
  <c r="K787" i="1" s="1"/>
  <c r="K811" i="1" a="1"/>
  <c r="K811" i="1" s="1"/>
  <c r="K835" i="1" a="1"/>
  <c r="K835" i="1" s="1"/>
  <c r="K859" i="1" a="1"/>
  <c r="K859" i="1" s="1"/>
  <c r="K883" i="1" a="1"/>
  <c r="K883" i="1" s="1"/>
  <c r="K907" i="1" a="1"/>
  <c r="K907" i="1" s="1"/>
  <c r="K931" i="1" a="1"/>
  <c r="K931" i="1" s="1"/>
  <c r="K955" i="1" a="1"/>
  <c r="K955" i="1" s="1"/>
  <c r="K979" i="1" a="1"/>
  <c r="K979" i="1" s="1"/>
  <c r="K1003" i="1" a="1"/>
  <c r="K1003" i="1" s="1"/>
  <c r="X147" i="1" a="1"/>
  <c r="X147" i="1" s="1"/>
  <c r="Y147" i="1" s="1" a="1"/>
  <c r="Y147" i="1" s="1"/>
  <c r="X228" i="1" a="1"/>
  <c r="X228" i="1" s="1"/>
  <c r="Y228" i="1" s="1" a="1"/>
  <c r="Y228" i="1" s="1"/>
  <c r="X303" i="1" a="1"/>
  <c r="X303" i="1" s="1"/>
  <c r="Y303" i="1" s="1" a="1"/>
  <c r="Y303" i="1" s="1"/>
  <c r="X347" i="1" a="1"/>
  <c r="X347" i="1" s="1"/>
  <c r="Y347" i="1" s="1" a="1"/>
  <c r="Y347" i="1" s="1"/>
  <c r="X594" i="1" a="1"/>
  <c r="X594" i="1" s="1"/>
  <c r="Y594" i="1" s="1" a="1"/>
  <c r="Y594" i="1" s="1"/>
  <c r="X715" i="1" a="1"/>
  <c r="X715" i="1" s="1"/>
  <c r="Y715" i="1" s="1" a="1"/>
  <c r="Y715" i="1" s="1"/>
  <c r="X883" i="1" a="1"/>
  <c r="X883" i="1" s="1"/>
  <c r="Y883" i="1" s="1" a="1"/>
  <c r="Y883" i="1" s="1"/>
  <c r="X1028" i="1" a="1"/>
  <c r="X1028" i="1" s="1"/>
  <c r="Y1028" i="1" s="1" a="1"/>
  <c r="Y1028" i="1" s="1"/>
  <c r="Z75" i="1" a="1"/>
  <c r="Z75" i="1" s="1"/>
  <c r="Z154" i="1" a="1"/>
  <c r="Z154" i="1" s="1"/>
  <c r="Z282" i="1" a="1"/>
  <c r="Z282" i="1" s="1"/>
  <c r="Z445" i="1" a="1"/>
  <c r="Z445" i="1" s="1"/>
  <c r="AA66" i="1" a="1"/>
  <c r="AA66" i="1" s="1"/>
  <c r="V66" i="1" a="1"/>
  <c r="V66" i="1" s="1"/>
  <c r="Z66" i="1" a="1"/>
  <c r="Z66" i="1" s="1"/>
  <c r="V397" i="1" a="1"/>
  <c r="V397" i="1" s="1"/>
  <c r="AA397" i="1" a="1"/>
  <c r="AA397" i="1" s="1"/>
  <c r="Z397" i="1" a="1"/>
  <c r="Z397" i="1" s="1"/>
  <c r="K788" i="1" a="1"/>
  <c r="K788" i="1" s="1"/>
  <c r="K812" i="1" a="1"/>
  <c r="K812" i="1" s="1"/>
  <c r="K836" i="1" a="1"/>
  <c r="K836" i="1" s="1"/>
  <c r="K860" i="1" a="1"/>
  <c r="K860" i="1" s="1"/>
  <c r="K884" i="1" a="1"/>
  <c r="K884" i="1" s="1"/>
  <c r="K980" i="1" a="1"/>
  <c r="K980" i="1" s="1"/>
  <c r="K1028" i="1" a="1"/>
  <c r="K1028" i="1" s="1"/>
  <c r="X148" i="1" a="1"/>
  <c r="X148" i="1" s="1"/>
  <c r="Y148" i="1" s="1" a="1"/>
  <c r="Y148" i="1" s="1"/>
  <c r="X229" i="1" a="1"/>
  <c r="X229" i="1" s="1"/>
  <c r="Y229" i="1" s="1" a="1"/>
  <c r="Y229" i="1" s="1"/>
  <c r="X304" i="1" a="1"/>
  <c r="X304" i="1" s="1"/>
  <c r="Y304" i="1" s="1" a="1"/>
  <c r="Y304" i="1" s="1"/>
  <c r="X348" i="1" a="1"/>
  <c r="X348" i="1" s="1"/>
  <c r="Y348" i="1" s="1" a="1"/>
  <c r="Y348" i="1" s="1"/>
  <c r="X486" i="1" a="1"/>
  <c r="X486" i="1" s="1"/>
  <c r="Y486" i="1" s="1" a="1"/>
  <c r="Y486" i="1" s="1"/>
  <c r="X595" i="1" a="1"/>
  <c r="X595" i="1" s="1"/>
  <c r="Y595" i="1" s="1" a="1"/>
  <c r="Y595" i="1" s="1"/>
  <c r="X905" i="1" a="1"/>
  <c r="X905" i="1" s="1"/>
  <c r="Y905" i="1" s="1" a="1"/>
  <c r="Y905" i="1" s="1"/>
  <c r="X1029" i="1" a="1"/>
  <c r="X1029" i="1" s="1"/>
  <c r="Y1029" i="1" s="1" a="1"/>
  <c r="Y1029" i="1" s="1"/>
  <c r="Z76" i="1" a="1"/>
  <c r="Z76" i="1" s="1"/>
  <c r="Z178" i="1" a="1"/>
  <c r="Z178" i="1" s="1"/>
  <c r="Z283" i="1" a="1"/>
  <c r="Z283" i="1" s="1"/>
  <c r="Z881" i="1" a="1"/>
  <c r="Z881" i="1" s="1"/>
  <c r="AA403" i="1" a="1"/>
  <c r="AA403" i="1" s="1"/>
  <c r="V403" i="1" a="1"/>
  <c r="V403" i="1" s="1"/>
  <c r="Z403" i="1" a="1"/>
  <c r="Z403" i="1" s="1"/>
  <c r="X403" i="1" a="1"/>
  <c r="X403" i="1" s="1"/>
  <c r="Y403" i="1" s="1" a="1"/>
  <c r="Y403" i="1" s="1"/>
  <c r="W875" i="1"/>
  <c r="AA875" i="1" a="1"/>
  <c r="AA875" i="1" s="1"/>
  <c r="V875" i="1" a="1"/>
  <c r="V875" i="1" s="1"/>
  <c r="Z875" i="1" a="1"/>
  <c r="Z875" i="1" s="1"/>
  <c r="X875" i="1" a="1"/>
  <c r="X875" i="1" s="1"/>
  <c r="Y875" i="1" s="1" a="1"/>
  <c r="Y875" i="1" s="1"/>
  <c r="W986" i="1"/>
  <c r="AA986" i="1" a="1"/>
  <c r="AA986" i="1" s="1"/>
  <c r="V986" i="1" a="1"/>
  <c r="V986" i="1" s="1"/>
  <c r="Z986" i="1" a="1"/>
  <c r="Z986" i="1" s="1"/>
  <c r="X986" i="1" a="1"/>
  <c r="X986" i="1" s="1"/>
  <c r="Y986" i="1" s="1" a="1"/>
  <c r="Y986" i="1" s="1"/>
  <c r="K146" i="1" a="1"/>
  <c r="K146" i="1" s="1"/>
  <c r="K602" i="1" a="1"/>
  <c r="K602" i="1" s="1"/>
  <c r="AA183" i="1" a="1"/>
  <c r="AA183" i="1" s="1"/>
  <c r="V183" i="1" a="1"/>
  <c r="V183" i="1" s="1"/>
  <c r="Z183" i="1" a="1"/>
  <c r="Z183" i="1" s="1"/>
  <c r="V362" i="1" a="1"/>
  <c r="V362" i="1" s="1"/>
  <c r="AA362" i="1" a="1"/>
  <c r="AA362" i="1" s="1"/>
  <c r="X362" i="1" a="1"/>
  <c r="X362" i="1" s="1"/>
  <c r="Y362" i="1" s="1" a="1"/>
  <c r="Y362" i="1" s="1"/>
  <c r="Z362" i="1" a="1"/>
  <c r="Z362" i="1" s="1"/>
  <c r="K764" i="1" a="1"/>
  <c r="K764" i="1" s="1"/>
  <c r="V107" i="1" a="1"/>
  <c r="V107" i="1" s="1"/>
  <c r="AA107" i="1" a="1"/>
  <c r="AA107" i="1" s="1"/>
  <c r="Z107" i="1" a="1"/>
  <c r="Z107" i="1" s="1"/>
  <c r="AA136" i="1" a="1"/>
  <c r="AA136" i="1" s="1"/>
  <c r="V136" i="1" a="1"/>
  <c r="V136" i="1" s="1"/>
  <c r="Z136" i="1" a="1"/>
  <c r="Z136" i="1" s="1"/>
  <c r="AA160" i="1" a="1"/>
  <c r="AA160" i="1" s="1"/>
  <c r="V160" i="1" a="1"/>
  <c r="V160" i="1" s="1"/>
  <c r="Z160" i="1" a="1"/>
  <c r="Z160" i="1" s="1"/>
  <c r="AA184" i="1" a="1"/>
  <c r="AA184" i="1" s="1"/>
  <c r="V184" i="1" a="1"/>
  <c r="V184" i="1" s="1"/>
  <c r="Z184" i="1" a="1"/>
  <c r="Z184" i="1" s="1"/>
  <c r="AA210" i="1" a="1"/>
  <c r="AA210" i="1" s="1"/>
  <c r="V210" i="1" a="1"/>
  <c r="V210" i="1" s="1"/>
  <c r="Z210" i="1" a="1"/>
  <c r="Z210" i="1" s="1"/>
  <c r="AA234" i="1" a="1"/>
  <c r="AA234" i="1" s="1"/>
  <c r="V234" i="1" a="1"/>
  <c r="V234" i="1" s="1"/>
  <c r="Z234" i="1" a="1"/>
  <c r="Z234" i="1" s="1"/>
  <c r="AA262" i="1" a="1"/>
  <c r="AA262" i="1" s="1"/>
  <c r="V262" i="1" a="1"/>
  <c r="V262" i="1" s="1"/>
  <c r="X262" i="1" a="1"/>
  <c r="X262" i="1" s="1"/>
  <c r="Y262" i="1" s="1" a="1"/>
  <c r="Y262" i="1" s="1"/>
  <c r="Z262" i="1" a="1"/>
  <c r="Z262" i="1" s="1"/>
  <c r="T291" i="1" a="1"/>
  <c r="T291" i="1" s="1"/>
  <c r="V291" i="1" a="1"/>
  <c r="V291" i="1" s="1"/>
  <c r="AA291" i="1" a="1"/>
  <c r="AA291" i="1" s="1"/>
  <c r="Z291" i="1" a="1"/>
  <c r="Z291" i="1" s="1"/>
  <c r="AA315" i="1" a="1"/>
  <c r="AA315" i="1" s="1"/>
  <c r="V315" i="1" a="1"/>
  <c r="V315" i="1" s="1"/>
  <c r="Z315" i="1" a="1"/>
  <c r="Z315" i="1" s="1"/>
  <c r="AA339" i="1" a="1"/>
  <c r="AA339" i="1" s="1"/>
  <c r="V339" i="1" a="1"/>
  <c r="V339" i="1" s="1"/>
  <c r="Z339" i="1" a="1"/>
  <c r="Z339" i="1" s="1"/>
  <c r="AA363" i="1" a="1"/>
  <c r="AA363" i="1" s="1"/>
  <c r="V363" i="1" a="1"/>
  <c r="V363" i="1" s="1"/>
  <c r="Z363" i="1" a="1"/>
  <c r="Z363" i="1" s="1"/>
  <c r="AA398" i="1" a="1"/>
  <c r="AA398" i="1" s="1"/>
  <c r="V398" i="1" a="1"/>
  <c r="V398" i="1" s="1"/>
  <c r="Z398" i="1" a="1"/>
  <c r="Z398" i="1" s="1"/>
  <c r="V422" i="1" a="1"/>
  <c r="V422" i="1" s="1"/>
  <c r="AA422" i="1" a="1"/>
  <c r="AA422" i="1" s="1"/>
  <c r="Z422" i="1" a="1"/>
  <c r="Z422" i="1" s="1"/>
  <c r="V446" i="1" a="1"/>
  <c r="V446" i="1" s="1"/>
  <c r="AA446" i="1" a="1"/>
  <c r="AA446" i="1" s="1"/>
  <c r="V470" i="1" a="1"/>
  <c r="V470" i="1" s="1"/>
  <c r="AA470" i="1" a="1"/>
  <c r="AA470" i="1" s="1"/>
  <c r="Z470" i="1" a="1"/>
  <c r="Z470" i="1" s="1"/>
  <c r="V494" i="1" a="1"/>
  <c r="V494" i="1" s="1"/>
  <c r="AA494" i="1" a="1"/>
  <c r="AA494" i="1" s="1"/>
  <c r="Z494" i="1" a="1"/>
  <c r="Z494" i="1" s="1"/>
  <c r="AA514" i="1" a="1"/>
  <c r="AA514" i="1" s="1"/>
  <c r="V514" i="1" a="1"/>
  <c r="V514" i="1" s="1"/>
  <c r="X514" i="1" a="1"/>
  <c r="X514" i="1" s="1"/>
  <c r="Y514" i="1" s="1" a="1"/>
  <c r="Y514" i="1" s="1"/>
  <c r="Z514" i="1" a="1"/>
  <c r="Z514" i="1" s="1"/>
  <c r="AA520" i="1" a="1"/>
  <c r="AA520" i="1" s="1"/>
  <c r="V520" i="1" a="1"/>
  <c r="V520" i="1" s="1"/>
  <c r="Z520" i="1" a="1"/>
  <c r="Z520" i="1" s="1"/>
  <c r="AA526" i="1" a="1"/>
  <c r="AA526" i="1" s="1"/>
  <c r="V526" i="1" a="1"/>
  <c r="V526" i="1" s="1"/>
  <c r="X526" i="1" a="1"/>
  <c r="X526" i="1" s="1"/>
  <c r="Y526" i="1" s="1" a="1"/>
  <c r="Y526" i="1" s="1"/>
  <c r="Z526" i="1" a="1"/>
  <c r="Z526" i="1" s="1"/>
  <c r="W532" i="1"/>
  <c r="V532" i="1" a="1"/>
  <c r="V532" i="1" s="1"/>
  <c r="AA532" i="1" a="1"/>
  <c r="AA532" i="1" s="1"/>
  <c r="X532" i="1" a="1"/>
  <c r="X532" i="1" s="1"/>
  <c r="Y532" i="1" s="1" a="1"/>
  <c r="Y532" i="1" s="1"/>
  <c r="Z532" i="1" a="1"/>
  <c r="Z532" i="1" s="1"/>
  <c r="AA538" i="1" a="1"/>
  <c r="AA538" i="1" s="1"/>
  <c r="V538" i="1" a="1"/>
  <c r="V538" i="1" s="1"/>
  <c r="X538" i="1" a="1"/>
  <c r="X538" i="1" s="1"/>
  <c r="Y538" i="1" s="1" a="1"/>
  <c r="Y538" i="1" s="1"/>
  <c r="Z538" i="1" a="1"/>
  <c r="Z538" i="1" s="1"/>
  <c r="AA544" i="1" a="1"/>
  <c r="AA544" i="1" s="1"/>
  <c r="V544" i="1" a="1"/>
  <c r="V544" i="1" s="1"/>
  <c r="Z544" i="1" a="1"/>
  <c r="Z544" i="1" s="1"/>
  <c r="AA550" i="1" a="1"/>
  <c r="AA550" i="1" s="1"/>
  <c r="V550" i="1" a="1"/>
  <c r="V550" i="1" s="1"/>
  <c r="Z550" i="1" a="1"/>
  <c r="Z550" i="1" s="1"/>
  <c r="X550" i="1" a="1"/>
  <c r="X550" i="1" s="1"/>
  <c r="Y550" i="1" s="1" a="1"/>
  <c r="Y550" i="1" s="1"/>
  <c r="W556" i="1"/>
  <c r="AA556" i="1" a="1"/>
  <c r="AA556" i="1" s="1"/>
  <c r="V556" i="1" a="1"/>
  <c r="V556" i="1" s="1"/>
  <c r="X556" i="1" a="1"/>
  <c r="X556" i="1" s="1"/>
  <c r="Y556" i="1" s="1" a="1"/>
  <c r="Y556" i="1" s="1"/>
  <c r="Z556" i="1" a="1"/>
  <c r="Z556" i="1" s="1"/>
  <c r="AA562" i="1" a="1"/>
  <c r="AA562" i="1" s="1"/>
  <c r="V562" i="1" a="1"/>
  <c r="V562" i="1" s="1"/>
  <c r="X562" i="1" a="1"/>
  <c r="X562" i="1" s="1"/>
  <c r="Y562" i="1" s="1" a="1"/>
  <c r="Y562" i="1" s="1"/>
  <c r="Z562" i="1" a="1"/>
  <c r="Z562" i="1" s="1"/>
  <c r="V568" i="1" a="1"/>
  <c r="V568" i="1" s="1"/>
  <c r="AA568" i="1" a="1"/>
  <c r="AA568" i="1" s="1"/>
  <c r="Z568" i="1" a="1"/>
  <c r="Z568" i="1" s="1"/>
  <c r="AA574" i="1" a="1"/>
  <c r="AA574" i="1" s="1"/>
  <c r="V574" i="1" a="1"/>
  <c r="V574" i="1" s="1"/>
  <c r="Z574" i="1" a="1"/>
  <c r="Z574" i="1" s="1"/>
  <c r="X574" i="1" a="1"/>
  <c r="X574" i="1" s="1"/>
  <c r="Y574" i="1" s="1" a="1"/>
  <c r="Y574" i="1" s="1"/>
  <c r="W580" i="1"/>
  <c r="V580" i="1" a="1"/>
  <c r="V580" i="1" s="1"/>
  <c r="AA580" i="1" a="1"/>
  <c r="AA580" i="1" s="1"/>
  <c r="Z580" i="1" a="1"/>
  <c r="Z580" i="1" s="1"/>
  <c r="X580" i="1" a="1"/>
  <c r="X580" i="1" s="1"/>
  <c r="Y580" i="1" s="1" a="1"/>
  <c r="Y580" i="1" s="1"/>
  <c r="V592" i="1" a="1"/>
  <c r="V592" i="1" s="1"/>
  <c r="AA592" i="1" a="1"/>
  <c r="AA592" i="1" s="1"/>
  <c r="Z592" i="1" a="1"/>
  <c r="Z592" i="1" s="1"/>
  <c r="AA598" i="1" a="1"/>
  <c r="AA598" i="1" s="1"/>
  <c r="V598" i="1" a="1"/>
  <c r="V598" i="1" s="1"/>
  <c r="Z598" i="1" a="1"/>
  <c r="Z598" i="1" s="1"/>
  <c r="X598" i="1" a="1"/>
  <c r="X598" i="1" s="1"/>
  <c r="Y598" i="1" s="1" a="1"/>
  <c r="Y598" i="1" s="1"/>
  <c r="W604" i="1"/>
  <c r="AA604" i="1" a="1"/>
  <c r="AA604" i="1" s="1"/>
  <c r="V604" i="1" a="1"/>
  <c r="V604" i="1" s="1"/>
  <c r="Z604" i="1" a="1"/>
  <c r="Z604" i="1" s="1"/>
  <c r="X604" i="1" a="1"/>
  <c r="X604" i="1" s="1"/>
  <c r="Y604" i="1" s="1" a="1"/>
  <c r="Y604" i="1" s="1"/>
  <c r="AA610" i="1" a="1"/>
  <c r="AA610" i="1" s="1"/>
  <c r="V610" i="1" a="1"/>
  <c r="V610" i="1" s="1"/>
  <c r="X610" i="1" a="1"/>
  <c r="X610" i="1" s="1"/>
  <c r="Y610" i="1" s="1" a="1"/>
  <c r="Y610" i="1" s="1"/>
  <c r="Z610" i="1" a="1"/>
  <c r="Z610" i="1" s="1"/>
  <c r="V616" i="1" a="1"/>
  <c r="V616" i="1" s="1"/>
  <c r="AA616" i="1" a="1"/>
  <c r="AA616" i="1" s="1"/>
  <c r="Z616" i="1" a="1"/>
  <c r="Z616" i="1" s="1"/>
  <c r="AA622" i="1" a="1"/>
  <c r="AA622" i="1" s="1"/>
  <c r="V622" i="1" a="1"/>
  <c r="V622" i="1" s="1"/>
  <c r="X622" i="1" a="1"/>
  <c r="X622" i="1" s="1"/>
  <c r="Y622" i="1" s="1" a="1"/>
  <c r="Y622" i="1" s="1"/>
  <c r="Z622" i="1" a="1"/>
  <c r="Z622" i="1" s="1"/>
  <c r="W628" i="1"/>
  <c r="AA628" i="1" a="1"/>
  <c r="AA628" i="1" s="1"/>
  <c r="V628" i="1" a="1"/>
  <c r="V628" i="1" s="1"/>
  <c r="Z628" i="1" a="1"/>
  <c r="Z628" i="1" s="1"/>
  <c r="X628" i="1" a="1"/>
  <c r="X628" i="1" s="1"/>
  <c r="Y628" i="1" s="1" a="1"/>
  <c r="Y628" i="1" s="1"/>
  <c r="AA634" i="1" a="1"/>
  <c r="AA634" i="1" s="1"/>
  <c r="V634" i="1" a="1"/>
  <c r="V634" i="1" s="1"/>
  <c r="X634" i="1" a="1"/>
  <c r="X634" i="1" s="1"/>
  <c r="Y634" i="1" s="1" a="1"/>
  <c r="Y634" i="1" s="1"/>
  <c r="Z634" i="1" a="1"/>
  <c r="Z634" i="1" s="1"/>
  <c r="V640" i="1" a="1"/>
  <c r="V640" i="1" s="1"/>
  <c r="AA640" i="1" a="1"/>
  <c r="AA640" i="1" s="1"/>
  <c r="Z640" i="1" a="1"/>
  <c r="Z640" i="1" s="1"/>
  <c r="AA646" i="1" a="1"/>
  <c r="AA646" i="1" s="1"/>
  <c r="V646" i="1" a="1"/>
  <c r="V646" i="1" s="1"/>
  <c r="Z646" i="1" a="1"/>
  <c r="Z646" i="1" s="1"/>
  <c r="X646" i="1" a="1"/>
  <c r="X646" i="1" s="1"/>
  <c r="Y646" i="1" s="1" a="1"/>
  <c r="Y646" i="1" s="1"/>
  <c r="W652" i="1"/>
  <c r="V652" i="1" a="1"/>
  <c r="V652" i="1" s="1"/>
  <c r="AA652" i="1" a="1"/>
  <c r="AA652" i="1" s="1"/>
  <c r="Z652" i="1" a="1"/>
  <c r="Z652" i="1" s="1"/>
  <c r="X652" i="1" a="1"/>
  <c r="X652" i="1" s="1"/>
  <c r="Y652" i="1" s="1" a="1"/>
  <c r="Y652" i="1" s="1"/>
  <c r="AA658" i="1" a="1"/>
  <c r="AA658" i="1" s="1"/>
  <c r="V658" i="1" a="1"/>
  <c r="V658" i="1" s="1"/>
  <c r="X658" i="1" a="1"/>
  <c r="X658" i="1" s="1"/>
  <c r="Y658" i="1" s="1" a="1"/>
  <c r="Y658" i="1" s="1"/>
  <c r="Z658" i="1" a="1"/>
  <c r="Z658" i="1" s="1"/>
  <c r="V664" i="1" a="1"/>
  <c r="V664" i="1" s="1"/>
  <c r="AA664" i="1" a="1"/>
  <c r="AA664" i="1" s="1"/>
  <c r="Z664" i="1" a="1"/>
  <c r="Z664" i="1" s="1"/>
  <c r="W670" i="1"/>
  <c r="AA670" i="1" a="1"/>
  <c r="AA670" i="1" s="1"/>
  <c r="V670" i="1" a="1"/>
  <c r="V670" i="1" s="1"/>
  <c r="Z670" i="1" a="1"/>
  <c r="Z670" i="1" s="1"/>
  <c r="X670" i="1" a="1"/>
  <c r="X670" i="1" s="1"/>
  <c r="Y670" i="1" s="1" a="1"/>
  <c r="Y670" i="1" s="1"/>
  <c r="AA676" i="1" a="1"/>
  <c r="AA676" i="1" s="1"/>
  <c r="V676" i="1" a="1"/>
  <c r="V676" i="1" s="1"/>
  <c r="Z676" i="1" a="1"/>
  <c r="Z676" i="1" s="1"/>
  <c r="X676" i="1" a="1"/>
  <c r="X676" i="1" s="1"/>
  <c r="Y676" i="1" s="1" a="1"/>
  <c r="Y676" i="1" s="1"/>
  <c r="W682" i="1"/>
  <c r="AA682" i="1" a="1"/>
  <c r="AA682" i="1" s="1"/>
  <c r="V682" i="1" a="1"/>
  <c r="V682" i="1" s="1"/>
  <c r="X682" i="1" a="1"/>
  <c r="X682" i="1" s="1"/>
  <c r="Y682" i="1" s="1" a="1"/>
  <c r="Y682" i="1" s="1"/>
  <c r="AA688" i="1" a="1"/>
  <c r="AA688" i="1" s="1"/>
  <c r="V688" i="1" a="1"/>
  <c r="V688" i="1" s="1"/>
  <c r="Z688" i="1" a="1"/>
  <c r="Z688" i="1" s="1"/>
  <c r="W694" i="1"/>
  <c r="AA694" i="1" a="1"/>
  <c r="AA694" i="1" s="1"/>
  <c r="V694" i="1" a="1"/>
  <c r="V694" i="1" s="1"/>
  <c r="Z694" i="1" a="1"/>
  <c r="Z694" i="1" s="1"/>
  <c r="X694" i="1" a="1"/>
  <c r="X694" i="1" s="1"/>
  <c r="Y694" i="1" s="1" a="1"/>
  <c r="Y694" i="1" s="1"/>
  <c r="V700" i="1" a="1"/>
  <c r="V700" i="1" s="1"/>
  <c r="AA700" i="1" a="1"/>
  <c r="AA700" i="1" s="1"/>
  <c r="Z700" i="1" a="1"/>
  <c r="Z700" i="1" s="1"/>
  <c r="X700" i="1" a="1"/>
  <c r="X700" i="1" s="1"/>
  <c r="Y700" i="1" s="1" a="1"/>
  <c r="Y700" i="1" s="1"/>
  <c r="W706" i="1"/>
  <c r="AA706" i="1" a="1"/>
  <c r="AA706" i="1" s="1"/>
  <c r="V706" i="1" a="1"/>
  <c r="V706" i="1" s="1"/>
  <c r="Z706" i="1" a="1"/>
  <c r="Z706" i="1" s="1"/>
  <c r="X706" i="1" a="1"/>
  <c r="X706" i="1" s="1"/>
  <c r="Y706" i="1" s="1" a="1"/>
  <c r="Y706" i="1" s="1"/>
  <c r="V712" i="1" a="1"/>
  <c r="V712" i="1" s="1"/>
  <c r="AA712" i="1" a="1"/>
  <c r="AA712" i="1" s="1"/>
  <c r="Z712" i="1" a="1"/>
  <c r="Z712" i="1" s="1"/>
  <c r="W718" i="1"/>
  <c r="AA718" i="1" a="1"/>
  <c r="AA718" i="1" s="1"/>
  <c r="V718" i="1" a="1"/>
  <c r="V718" i="1" s="1"/>
  <c r="Z718" i="1" a="1"/>
  <c r="Z718" i="1" s="1"/>
  <c r="X718" i="1" a="1"/>
  <c r="X718" i="1" s="1"/>
  <c r="Y718" i="1" s="1" a="1"/>
  <c r="Y718" i="1" s="1"/>
  <c r="AA724" i="1" a="1"/>
  <c r="AA724" i="1" s="1"/>
  <c r="V724" i="1" a="1"/>
  <c r="V724" i="1" s="1"/>
  <c r="Z724" i="1" a="1"/>
  <c r="Z724" i="1" s="1"/>
  <c r="X724" i="1" a="1"/>
  <c r="X724" i="1" s="1"/>
  <c r="Y724" i="1" s="1" a="1"/>
  <c r="Y724" i="1" s="1"/>
  <c r="W730" i="1"/>
  <c r="AA730" i="1" a="1"/>
  <c r="AA730" i="1" s="1"/>
  <c r="V730" i="1" a="1"/>
  <c r="V730" i="1" s="1"/>
  <c r="Z730" i="1" a="1"/>
  <c r="Z730" i="1" s="1"/>
  <c r="X730" i="1" a="1"/>
  <c r="X730" i="1" s="1"/>
  <c r="Y730" i="1" s="1" a="1"/>
  <c r="Y730" i="1" s="1"/>
  <c r="V736" i="1" a="1"/>
  <c r="V736" i="1" s="1"/>
  <c r="AA736" i="1" a="1"/>
  <c r="AA736" i="1" s="1"/>
  <c r="Z736" i="1" a="1"/>
  <c r="Z736" i="1" s="1"/>
  <c r="W742" i="1"/>
  <c r="AA742" i="1" a="1"/>
  <c r="AA742" i="1" s="1"/>
  <c r="V742" i="1" a="1"/>
  <c r="V742" i="1" s="1"/>
  <c r="Z742" i="1" a="1"/>
  <c r="Z742" i="1" s="1"/>
  <c r="X742" i="1" a="1"/>
  <c r="X742" i="1" s="1"/>
  <c r="Y742" i="1" s="1" a="1"/>
  <c r="Y742" i="1" s="1"/>
  <c r="AA748" i="1" a="1"/>
  <c r="AA748" i="1" s="1"/>
  <c r="V748" i="1" a="1"/>
  <c r="V748" i="1" s="1"/>
  <c r="Z748" i="1" a="1"/>
  <c r="Z748" i="1" s="1"/>
  <c r="X748" i="1" a="1"/>
  <c r="X748" i="1" s="1"/>
  <c r="Y748" i="1" s="1" a="1"/>
  <c r="Y748" i="1" s="1"/>
  <c r="W754" i="1"/>
  <c r="AA754" i="1" a="1"/>
  <c r="AA754" i="1" s="1"/>
  <c r="V754" i="1" a="1"/>
  <c r="V754" i="1" s="1"/>
  <c r="Z754" i="1" a="1"/>
  <c r="Z754" i="1" s="1"/>
  <c r="X754" i="1" a="1"/>
  <c r="X754" i="1" s="1"/>
  <c r="Y754" i="1" s="1" a="1"/>
  <c r="Y754" i="1" s="1"/>
  <c r="V760" i="1" a="1"/>
  <c r="V760" i="1" s="1"/>
  <c r="AA760" i="1" a="1"/>
  <c r="AA760" i="1" s="1"/>
  <c r="Z760" i="1" a="1"/>
  <c r="Z760" i="1" s="1"/>
  <c r="W766" i="1"/>
  <c r="AA766" i="1" a="1"/>
  <c r="AA766" i="1" s="1"/>
  <c r="V766" i="1" a="1"/>
  <c r="V766" i="1" s="1"/>
  <c r="Z766" i="1" a="1"/>
  <c r="Z766" i="1" s="1"/>
  <c r="X766" i="1" a="1"/>
  <c r="X766" i="1" s="1"/>
  <c r="Y766" i="1" s="1" a="1"/>
  <c r="Y766" i="1" s="1"/>
  <c r="AA772" i="1" a="1"/>
  <c r="AA772" i="1" s="1"/>
  <c r="V772" i="1" a="1"/>
  <c r="V772" i="1" s="1"/>
  <c r="Z772" i="1" a="1"/>
  <c r="Z772" i="1" s="1"/>
  <c r="X772" i="1" a="1"/>
  <c r="X772" i="1" s="1"/>
  <c r="Y772" i="1" s="1" a="1"/>
  <c r="Y772" i="1" s="1"/>
  <c r="W778" i="1"/>
  <c r="AA778" i="1" a="1"/>
  <c r="AA778" i="1" s="1"/>
  <c r="V778" i="1" a="1"/>
  <c r="V778" i="1" s="1"/>
  <c r="Z778" i="1" a="1"/>
  <c r="Z778" i="1" s="1"/>
  <c r="X778" i="1" a="1"/>
  <c r="X778" i="1" s="1"/>
  <c r="Y778" i="1" s="1" a="1"/>
  <c r="Y778" i="1" s="1"/>
  <c r="V784" i="1" a="1"/>
  <c r="V784" i="1" s="1"/>
  <c r="AA784" i="1" a="1"/>
  <c r="AA784" i="1" s="1"/>
  <c r="Z784" i="1" a="1"/>
  <c r="Z784" i="1" s="1"/>
  <c r="W790" i="1"/>
  <c r="AA790" i="1" a="1"/>
  <c r="AA790" i="1" s="1"/>
  <c r="V790" i="1" a="1"/>
  <c r="V790" i="1" s="1"/>
  <c r="Z790" i="1" a="1"/>
  <c r="Z790" i="1" s="1"/>
  <c r="X790" i="1" a="1"/>
  <c r="X790" i="1" s="1"/>
  <c r="Y790" i="1" s="1" a="1"/>
  <c r="Y790" i="1" s="1"/>
  <c r="AA796" i="1" a="1"/>
  <c r="AA796" i="1" s="1"/>
  <c r="V796" i="1" a="1"/>
  <c r="V796" i="1" s="1"/>
  <c r="Z796" i="1" a="1"/>
  <c r="Z796" i="1" s="1"/>
  <c r="X796" i="1" a="1"/>
  <c r="X796" i="1" s="1"/>
  <c r="Y796" i="1" s="1" a="1"/>
  <c r="Y796" i="1" s="1"/>
  <c r="AA802" i="1" a="1"/>
  <c r="AA802" i="1" s="1"/>
  <c r="V802" i="1" a="1"/>
  <c r="V802" i="1" s="1"/>
  <c r="Z802" i="1" a="1"/>
  <c r="Z802" i="1" s="1"/>
  <c r="X802" i="1" a="1"/>
  <c r="X802" i="1" s="1"/>
  <c r="Y802" i="1" s="1" a="1"/>
  <c r="Y802" i="1" s="1"/>
  <c r="V808" i="1" a="1"/>
  <c r="V808" i="1" s="1"/>
  <c r="AA808" i="1" a="1"/>
  <c r="AA808" i="1" s="1"/>
  <c r="Z808" i="1" a="1"/>
  <c r="Z808" i="1" s="1"/>
  <c r="AA814" i="1" a="1"/>
  <c r="AA814" i="1" s="1"/>
  <c r="V814" i="1" a="1"/>
  <c r="V814" i="1" s="1"/>
  <c r="Z814" i="1" a="1"/>
  <c r="Z814" i="1" s="1"/>
  <c r="X814" i="1" a="1"/>
  <c r="X814" i="1" s="1"/>
  <c r="Y814" i="1" s="1" a="1"/>
  <c r="Y814" i="1" s="1"/>
  <c r="K21" i="1" a="1"/>
  <c r="K21" i="1" s="1"/>
  <c r="K45" i="1" a="1"/>
  <c r="K45" i="1" s="1"/>
  <c r="K69" i="1" a="1"/>
  <c r="K69" i="1" s="1"/>
  <c r="K93" i="1" a="1"/>
  <c r="K93" i="1" s="1"/>
  <c r="K117" i="1" a="1"/>
  <c r="K117" i="1" s="1"/>
  <c r="K141" i="1" a="1"/>
  <c r="K141" i="1" s="1"/>
  <c r="K165" i="1" a="1"/>
  <c r="K165" i="1" s="1"/>
  <c r="K189" i="1" a="1"/>
  <c r="K189" i="1" s="1"/>
  <c r="K213" i="1" a="1"/>
  <c r="K213" i="1" s="1"/>
  <c r="K237" i="1" a="1"/>
  <c r="K237" i="1" s="1"/>
  <c r="K261" i="1" a="1"/>
  <c r="K261" i="1" s="1"/>
  <c r="K285" i="1" a="1"/>
  <c r="K285" i="1" s="1"/>
  <c r="K309" i="1" a="1"/>
  <c r="K309" i="1" s="1"/>
  <c r="K333" i="1" a="1"/>
  <c r="K333" i="1" s="1"/>
  <c r="K357" i="1" a="1"/>
  <c r="K357" i="1" s="1"/>
  <c r="K381" i="1" a="1"/>
  <c r="K381" i="1" s="1"/>
  <c r="K405" i="1" a="1"/>
  <c r="K405" i="1" s="1"/>
  <c r="K429" i="1" a="1"/>
  <c r="K429" i="1" s="1"/>
  <c r="K477" i="1" a="1"/>
  <c r="K477" i="1" s="1"/>
  <c r="K501" i="1" a="1"/>
  <c r="K501" i="1" s="1"/>
  <c r="K525" i="1" a="1"/>
  <c r="K525" i="1" s="1"/>
  <c r="K549" i="1" a="1"/>
  <c r="K549" i="1" s="1"/>
  <c r="K597" i="1" a="1"/>
  <c r="K597" i="1" s="1"/>
  <c r="K621" i="1" a="1"/>
  <c r="K621" i="1" s="1"/>
  <c r="K645" i="1" a="1"/>
  <c r="K645" i="1" s="1"/>
  <c r="K669" i="1" a="1"/>
  <c r="K669" i="1" s="1"/>
  <c r="K693" i="1" a="1"/>
  <c r="K693" i="1" s="1"/>
  <c r="K717" i="1" a="1"/>
  <c r="K717" i="1" s="1"/>
  <c r="K741" i="1" a="1"/>
  <c r="K741" i="1" s="1"/>
  <c r="K765" i="1" a="1"/>
  <c r="K765" i="1" s="1"/>
  <c r="K789" i="1" a="1"/>
  <c r="K789" i="1" s="1"/>
  <c r="K813" i="1" a="1"/>
  <c r="K813" i="1" s="1"/>
  <c r="K837" i="1" a="1"/>
  <c r="K837" i="1" s="1"/>
  <c r="K861" i="1" a="1"/>
  <c r="K861" i="1" s="1"/>
  <c r="K885" i="1" a="1"/>
  <c r="K885" i="1" s="1"/>
  <c r="K909" i="1" a="1"/>
  <c r="K909" i="1" s="1"/>
  <c r="K933" i="1" a="1"/>
  <c r="K933" i="1" s="1"/>
  <c r="K957" i="1" a="1"/>
  <c r="K957" i="1" s="1"/>
  <c r="K981" i="1" a="1"/>
  <c r="K981" i="1" s="1"/>
  <c r="K1005" i="1" a="1"/>
  <c r="K1005" i="1" s="1"/>
  <c r="K1029" i="1" a="1"/>
  <c r="K1029" i="1" s="1"/>
  <c r="X153" i="1" a="1"/>
  <c r="X153" i="1" s="1"/>
  <c r="Y153" i="1" s="1" a="1"/>
  <c r="Y153" i="1" s="1"/>
  <c r="X193" i="1" a="1"/>
  <c r="X193" i="1" s="1"/>
  <c r="Y193" i="1" s="1" a="1"/>
  <c r="Y193" i="1" s="1"/>
  <c r="X230" i="1" a="1"/>
  <c r="X230" i="1" s="1"/>
  <c r="Y230" i="1" s="1" a="1"/>
  <c r="Y230" i="1" s="1"/>
  <c r="X305" i="1" a="1"/>
  <c r="X305" i="1" s="1"/>
  <c r="Y305" i="1" s="1" a="1"/>
  <c r="Y305" i="1" s="1"/>
  <c r="X349" i="1" a="1"/>
  <c r="X349" i="1" s="1"/>
  <c r="Y349" i="1" s="1" a="1"/>
  <c r="Y349" i="1" s="1"/>
  <c r="X609" i="1" a="1"/>
  <c r="X609" i="1" s="1"/>
  <c r="Y609" i="1" s="1" a="1"/>
  <c r="Y609" i="1" s="1"/>
  <c r="X737" i="1" a="1"/>
  <c r="X737" i="1" s="1"/>
  <c r="Y737" i="1" s="1" a="1"/>
  <c r="Y737" i="1" s="1"/>
  <c r="X906" i="1" a="1"/>
  <c r="X906" i="1" s="1"/>
  <c r="Y906" i="1" s="1" a="1"/>
  <c r="Y906" i="1" s="1"/>
  <c r="Z179" i="1" a="1"/>
  <c r="Z179" i="1" s="1"/>
  <c r="Z284" i="1" a="1"/>
  <c r="Z284" i="1" s="1"/>
  <c r="AA296" i="1" a="1"/>
  <c r="AA296" i="1" s="1"/>
  <c r="V296" i="1" a="1"/>
  <c r="V296" i="1" s="1"/>
  <c r="X296" i="1" a="1"/>
  <c r="X296" i="1" s="1"/>
  <c r="Y296" i="1" s="1" a="1"/>
  <c r="Y296" i="1" s="1"/>
  <c r="Z296" i="1" a="1"/>
  <c r="Z296" i="1" s="1"/>
  <c r="W845" i="1"/>
  <c r="AA845" i="1" a="1"/>
  <c r="AA845" i="1" s="1"/>
  <c r="V845" i="1" a="1"/>
  <c r="V845" i="1" s="1"/>
  <c r="Z845" i="1" a="1"/>
  <c r="Z845" i="1" s="1"/>
  <c r="X845" i="1" a="1"/>
  <c r="X845" i="1" s="1"/>
  <c r="Y845" i="1" s="1" a="1"/>
  <c r="Y845" i="1" s="1"/>
  <c r="V1004" i="1" a="1"/>
  <c r="V1004" i="1" s="1"/>
  <c r="AA1004" i="1" a="1"/>
  <c r="AA1004" i="1" s="1"/>
  <c r="Z1004" i="1" a="1"/>
  <c r="Z1004" i="1" s="1"/>
  <c r="X1004" i="1" a="1"/>
  <c r="X1004" i="1" s="1"/>
  <c r="Y1004" i="1" s="1" a="1"/>
  <c r="Y1004" i="1" s="1"/>
  <c r="K386" i="1" a="1"/>
  <c r="K386" i="1" s="1"/>
  <c r="V36" i="1" a="1"/>
  <c r="V36" i="1" s="1"/>
  <c r="AA36" i="1" a="1"/>
  <c r="AA36" i="1" s="1"/>
  <c r="Z36" i="1" a="1"/>
  <c r="Z36" i="1" s="1"/>
  <c r="AA209" i="1" a="1"/>
  <c r="AA209" i="1" s="1"/>
  <c r="V209" i="1" a="1"/>
  <c r="V209" i="1" s="1"/>
  <c r="Z209" i="1" a="1"/>
  <c r="Z209" i="1" s="1"/>
  <c r="AA338" i="1" a="1"/>
  <c r="AA338" i="1" s="1"/>
  <c r="V338" i="1" a="1"/>
  <c r="V338" i="1" s="1"/>
  <c r="X338" i="1" a="1"/>
  <c r="X338" i="1" s="1"/>
  <c r="Y338" i="1" s="1" a="1"/>
  <c r="Y338" i="1" s="1"/>
  <c r="V493" i="1" a="1"/>
  <c r="V493" i="1" s="1"/>
  <c r="AA493" i="1" a="1"/>
  <c r="AA493" i="1" s="1"/>
  <c r="Z493" i="1" a="1"/>
  <c r="Z493" i="1" s="1"/>
  <c r="K44" i="1" a="1"/>
  <c r="K44" i="1" s="1"/>
  <c r="K140" i="1" a="1"/>
  <c r="K140" i="1" s="1"/>
  <c r="K236" i="1" a="1"/>
  <c r="K236" i="1" s="1"/>
  <c r="K332" i="1" a="1"/>
  <c r="K332" i="1" s="1"/>
  <c r="K452" i="1" a="1"/>
  <c r="K452" i="1" s="1"/>
  <c r="K548" i="1" a="1"/>
  <c r="K548" i="1" s="1"/>
  <c r="K620" i="1" a="1"/>
  <c r="K620" i="1" s="1"/>
  <c r="K932" i="1" a="1"/>
  <c r="K932" i="1" s="1"/>
  <c r="AA8" i="1" a="1"/>
  <c r="AA8" i="1" s="1"/>
  <c r="V8" i="1" a="1"/>
  <c r="V8" i="1" s="1"/>
  <c r="Z8" i="1" a="1"/>
  <c r="Z8" i="1" s="1"/>
  <c r="X8" i="1" a="1"/>
  <c r="X8" i="1" s="1"/>
  <c r="Y8" i="1" s="1" a="1"/>
  <c r="Y8" i="1" s="1"/>
  <c r="AA9" i="1" a="1"/>
  <c r="AA9" i="1" s="1"/>
  <c r="V9" i="1" a="1"/>
  <c r="V9" i="1" s="1"/>
  <c r="Z9" i="1" a="1"/>
  <c r="Z9" i="1" s="1"/>
  <c r="V38" i="1" a="1"/>
  <c r="V38" i="1" s="1"/>
  <c r="AA38" i="1" a="1"/>
  <c r="AA38" i="1" s="1"/>
  <c r="Z38" i="1" a="1"/>
  <c r="Z38" i="1" s="1"/>
  <c r="AA71" i="1" a="1"/>
  <c r="AA71" i="1" s="1"/>
  <c r="V71" i="1" a="1"/>
  <c r="V71" i="1" s="1"/>
  <c r="Z71" i="1" a="1"/>
  <c r="Z71" i="1" s="1"/>
  <c r="X71" i="1" a="1"/>
  <c r="X71" i="1" s="1"/>
  <c r="Y71" i="1" s="1" a="1"/>
  <c r="Y71" i="1" s="1"/>
  <c r="AA108" i="1" a="1"/>
  <c r="AA108" i="1" s="1"/>
  <c r="V108" i="1" a="1"/>
  <c r="V108" i="1" s="1"/>
  <c r="Z108" i="1" a="1"/>
  <c r="Z108" i="1" s="1"/>
  <c r="W137" i="1"/>
  <c r="AA137" i="1" a="1"/>
  <c r="AA137" i="1" s="1"/>
  <c r="V137" i="1" a="1"/>
  <c r="V137" i="1" s="1"/>
  <c r="Z137" i="1" a="1"/>
  <c r="Z137" i="1" s="1"/>
  <c r="W161" i="1"/>
  <c r="AA161" i="1" a="1"/>
  <c r="AA161" i="1" s="1"/>
  <c r="V161" i="1" a="1"/>
  <c r="V161" i="1" s="1"/>
  <c r="Z161" i="1" a="1"/>
  <c r="Z161" i="1" s="1"/>
  <c r="W185" i="1"/>
  <c r="AA185" i="1" a="1"/>
  <c r="AA185" i="1" s="1"/>
  <c r="V185" i="1" a="1"/>
  <c r="V185" i="1" s="1"/>
  <c r="Z185" i="1" a="1"/>
  <c r="Z185" i="1" s="1"/>
  <c r="W211" i="1"/>
  <c r="AA211" i="1" a="1"/>
  <c r="AA211" i="1" s="1"/>
  <c r="V211" i="1" a="1"/>
  <c r="V211" i="1" s="1"/>
  <c r="Z211" i="1" a="1"/>
  <c r="Z211" i="1" s="1"/>
  <c r="X211" i="1" a="1"/>
  <c r="X211" i="1" s="1"/>
  <c r="Y211" i="1" s="1" a="1"/>
  <c r="Y211" i="1" s="1"/>
  <c r="W235" i="1"/>
  <c r="AA235" i="1" a="1"/>
  <c r="AA235" i="1" s="1"/>
  <c r="V235" i="1" a="1"/>
  <c r="V235" i="1" s="1"/>
  <c r="Z235" i="1" a="1"/>
  <c r="Z235" i="1" s="1"/>
  <c r="X235" i="1" a="1"/>
  <c r="X235" i="1" s="1"/>
  <c r="Y235" i="1" s="1" a="1"/>
  <c r="Y235" i="1" s="1"/>
  <c r="V263" i="1" a="1"/>
  <c r="V263" i="1" s="1"/>
  <c r="AA263" i="1" a="1"/>
  <c r="AA263" i="1" s="1"/>
  <c r="X263" i="1" a="1"/>
  <c r="X263" i="1" s="1"/>
  <c r="Y263" i="1" s="1" a="1"/>
  <c r="Y263" i="1" s="1"/>
  <c r="Z263" i="1" a="1"/>
  <c r="Z263" i="1" s="1"/>
  <c r="AA292" i="1" a="1"/>
  <c r="AA292" i="1" s="1"/>
  <c r="V292" i="1" a="1"/>
  <c r="V292" i="1" s="1"/>
  <c r="Z292" i="1" a="1"/>
  <c r="Z292" i="1" s="1"/>
  <c r="AA316" i="1" a="1"/>
  <c r="AA316" i="1" s="1"/>
  <c r="V316" i="1" a="1"/>
  <c r="V316" i="1" s="1"/>
  <c r="Z316" i="1" a="1"/>
  <c r="Z316" i="1" s="1"/>
  <c r="AA340" i="1" a="1"/>
  <c r="AA340" i="1" s="1"/>
  <c r="V340" i="1" a="1"/>
  <c r="V340" i="1" s="1"/>
  <c r="Z340" i="1" a="1"/>
  <c r="Z340" i="1" s="1"/>
  <c r="AA366" i="1" a="1"/>
  <c r="AA366" i="1" s="1"/>
  <c r="V366" i="1" a="1"/>
  <c r="V366" i="1" s="1"/>
  <c r="Z366" i="1" a="1"/>
  <c r="Z366" i="1" s="1"/>
  <c r="AA399" i="1" a="1"/>
  <c r="AA399" i="1" s="1"/>
  <c r="V399" i="1" a="1"/>
  <c r="V399" i="1" s="1"/>
  <c r="Z399" i="1" a="1"/>
  <c r="Z399" i="1" s="1"/>
  <c r="X399" i="1" a="1"/>
  <c r="X399" i="1" s="1"/>
  <c r="Y399" i="1" s="1" a="1"/>
  <c r="Y399" i="1" s="1"/>
  <c r="AA423" i="1" a="1"/>
  <c r="AA423" i="1" s="1"/>
  <c r="V423" i="1" a="1"/>
  <c r="V423" i="1" s="1"/>
  <c r="Z423" i="1" a="1"/>
  <c r="Z423" i="1" s="1"/>
  <c r="AA447" i="1" a="1"/>
  <c r="AA447" i="1" s="1"/>
  <c r="V447" i="1" a="1"/>
  <c r="V447" i="1" s="1"/>
  <c r="Z447" i="1" a="1"/>
  <c r="Z447" i="1" s="1"/>
  <c r="V471" i="1" a="1"/>
  <c r="V471" i="1" s="1"/>
  <c r="AA471" i="1" a="1"/>
  <c r="AA471" i="1" s="1"/>
  <c r="Z471" i="1" a="1"/>
  <c r="Z471" i="1" s="1"/>
  <c r="V495" i="1" a="1"/>
  <c r="V495" i="1" s="1"/>
  <c r="AA495" i="1" a="1"/>
  <c r="AA495" i="1" s="1"/>
  <c r="Z495" i="1" a="1"/>
  <c r="Z495" i="1" s="1"/>
  <c r="AA826" i="1" a="1"/>
  <c r="AA826" i="1" s="1"/>
  <c r="V826" i="1" a="1"/>
  <c r="V826" i="1" s="1"/>
  <c r="Z826" i="1" a="1"/>
  <c r="Z826" i="1" s="1"/>
  <c r="X826" i="1" a="1"/>
  <c r="X826" i="1" s="1"/>
  <c r="Y826" i="1" s="1" a="1"/>
  <c r="Y826" i="1" s="1"/>
  <c r="W832" i="1"/>
  <c r="V832" i="1" a="1"/>
  <c r="V832" i="1" s="1"/>
  <c r="AA832" i="1" a="1"/>
  <c r="AA832" i="1" s="1"/>
  <c r="Z832" i="1" a="1"/>
  <c r="Z832" i="1" s="1"/>
  <c r="AA838" i="1" a="1"/>
  <c r="AA838" i="1" s="1"/>
  <c r="V838" i="1" a="1"/>
  <c r="V838" i="1" s="1"/>
  <c r="Z838" i="1" a="1"/>
  <c r="Z838" i="1" s="1"/>
  <c r="X838" i="1" a="1"/>
  <c r="X838" i="1" s="1"/>
  <c r="Y838" i="1" s="1" a="1"/>
  <c r="Y838" i="1" s="1"/>
  <c r="W844" i="1"/>
  <c r="AA844" i="1" a="1"/>
  <c r="AA844" i="1" s="1"/>
  <c r="V844" i="1" a="1"/>
  <c r="V844" i="1" s="1"/>
  <c r="Z844" i="1" a="1"/>
  <c r="Z844" i="1" s="1"/>
  <c r="X844" i="1" a="1"/>
  <c r="X844" i="1" s="1"/>
  <c r="Y844" i="1" s="1" a="1"/>
  <c r="Y844" i="1" s="1"/>
  <c r="AA850" i="1" a="1"/>
  <c r="AA850" i="1" s="1"/>
  <c r="V850" i="1" a="1"/>
  <c r="V850" i="1" s="1"/>
  <c r="Z850" i="1" a="1"/>
  <c r="Z850" i="1" s="1"/>
  <c r="X850" i="1" a="1"/>
  <c r="X850" i="1" s="1"/>
  <c r="Y850" i="1" s="1" a="1"/>
  <c r="Y850" i="1" s="1"/>
  <c r="W856" i="1"/>
  <c r="AA856" i="1" a="1"/>
  <c r="AA856" i="1" s="1"/>
  <c r="V856" i="1" a="1"/>
  <c r="V856" i="1" s="1"/>
  <c r="Z856" i="1" a="1"/>
  <c r="Z856" i="1" s="1"/>
  <c r="X856" i="1" a="1"/>
  <c r="X856" i="1" s="1"/>
  <c r="Y856" i="1" s="1" a="1"/>
  <c r="Y856" i="1" s="1"/>
  <c r="AA862" i="1" a="1"/>
  <c r="AA862" i="1" s="1"/>
  <c r="V862" i="1" a="1"/>
  <c r="V862" i="1" s="1"/>
  <c r="Z862" i="1" a="1"/>
  <c r="Z862" i="1" s="1"/>
  <c r="X862" i="1" a="1"/>
  <c r="X862" i="1" s="1"/>
  <c r="Y862" i="1" s="1" a="1"/>
  <c r="Y862" i="1" s="1"/>
  <c r="V868" i="1" a="1"/>
  <c r="V868" i="1" s="1"/>
  <c r="AA868" i="1" a="1"/>
  <c r="AA868" i="1" s="1"/>
  <c r="Z868" i="1" a="1"/>
  <c r="Z868" i="1" s="1"/>
  <c r="X868" i="1" a="1"/>
  <c r="X868" i="1" s="1"/>
  <c r="Y868" i="1" s="1" a="1"/>
  <c r="Y868" i="1" s="1"/>
  <c r="W874" i="1"/>
  <c r="AA874" i="1" a="1"/>
  <c r="AA874" i="1" s="1"/>
  <c r="V874" i="1" a="1"/>
  <c r="V874" i="1" s="1"/>
  <c r="Z874" i="1" a="1"/>
  <c r="Z874" i="1" s="1"/>
  <c r="X874" i="1" a="1"/>
  <c r="X874" i="1" s="1"/>
  <c r="Y874" i="1" s="1" a="1"/>
  <c r="Y874" i="1" s="1"/>
  <c r="W880" i="1"/>
  <c r="AA880" i="1" a="1"/>
  <c r="AA880" i="1" s="1"/>
  <c r="V880" i="1" a="1"/>
  <c r="V880" i="1" s="1"/>
  <c r="X880" i="1" a="1"/>
  <c r="X880" i="1" s="1"/>
  <c r="Y880" i="1" s="1" a="1"/>
  <c r="Y880" i="1" s="1"/>
  <c r="AA886" i="1" a="1"/>
  <c r="AA886" i="1" s="1"/>
  <c r="V886" i="1" a="1"/>
  <c r="V886" i="1" s="1"/>
  <c r="Z886" i="1" a="1"/>
  <c r="Z886" i="1" s="1"/>
  <c r="X886" i="1" a="1"/>
  <c r="X886" i="1" s="1"/>
  <c r="Y886" i="1" s="1" a="1"/>
  <c r="Y886" i="1" s="1"/>
  <c r="AA892" i="1" a="1"/>
  <c r="AA892" i="1" s="1"/>
  <c r="V892" i="1" a="1"/>
  <c r="V892" i="1" s="1"/>
  <c r="Z892" i="1" a="1"/>
  <c r="Z892" i="1" s="1"/>
  <c r="X892" i="1" a="1"/>
  <c r="X892" i="1" s="1"/>
  <c r="Y892" i="1" s="1" a="1"/>
  <c r="Y892" i="1" s="1"/>
  <c r="AA898" i="1" a="1"/>
  <c r="AA898" i="1" s="1"/>
  <c r="V898" i="1" a="1"/>
  <c r="V898" i="1" s="1"/>
  <c r="Z898" i="1" a="1"/>
  <c r="Z898" i="1" s="1"/>
  <c r="X898" i="1" a="1"/>
  <c r="X898" i="1" s="1"/>
  <c r="Y898" i="1" s="1" a="1"/>
  <c r="Y898" i="1" s="1"/>
  <c r="W904" i="1"/>
  <c r="AA904" i="1" a="1"/>
  <c r="AA904" i="1" s="1"/>
  <c r="V904" i="1" a="1"/>
  <c r="V904" i="1" s="1"/>
  <c r="Z904" i="1" a="1"/>
  <c r="Z904" i="1" s="1"/>
  <c r="X904" i="1" a="1"/>
  <c r="X904" i="1" s="1"/>
  <c r="Y904" i="1" s="1" a="1"/>
  <c r="Y904" i="1" s="1"/>
  <c r="AA910" i="1" a="1"/>
  <c r="AA910" i="1" s="1"/>
  <c r="V910" i="1" a="1"/>
  <c r="V910" i="1" s="1"/>
  <c r="Z910" i="1" a="1"/>
  <c r="Z910" i="1" s="1"/>
  <c r="X910" i="1" a="1"/>
  <c r="X910" i="1" s="1"/>
  <c r="Y910" i="1" s="1" a="1"/>
  <c r="Y910" i="1" s="1"/>
  <c r="W916" i="1"/>
  <c r="AA916" i="1" a="1"/>
  <c r="AA916" i="1" s="1"/>
  <c r="V916" i="1" a="1"/>
  <c r="V916" i="1" s="1"/>
  <c r="Z916" i="1" a="1"/>
  <c r="Z916" i="1" s="1"/>
  <c r="X916" i="1" a="1"/>
  <c r="X916" i="1" s="1"/>
  <c r="Y916" i="1" s="1" a="1"/>
  <c r="Y916" i="1" s="1"/>
  <c r="AA922" i="1" a="1"/>
  <c r="AA922" i="1" s="1"/>
  <c r="V922" i="1" a="1"/>
  <c r="V922" i="1" s="1"/>
  <c r="Z922" i="1" a="1"/>
  <c r="Z922" i="1" s="1"/>
  <c r="X922" i="1" a="1"/>
  <c r="X922" i="1" s="1"/>
  <c r="Y922" i="1" s="1" a="1"/>
  <c r="Y922" i="1" s="1"/>
  <c r="AA928" i="1" a="1"/>
  <c r="AA928" i="1" s="1"/>
  <c r="V928" i="1" a="1"/>
  <c r="V928" i="1" s="1"/>
  <c r="Z928" i="1" a="1"/>
  <c r="Z928" i="1" s="1"/>
  <c r="X928" i="1" a="1"/>
  <c r="X928" i="1" s="1"/>
  <c r="Y928" i="1" s="1" a="1"/>
  <c r="Y928" i="1" s="1"/>
  <c r="AA935" i="1" a="1"/>
  <c r="AA935" i="1" s="1"/>
  <c r="V935" i="1" a="1"/>
  <c r="V935" i="1" s="1"/>
  <c r="Z935" i="1" a="1"/>
  <c r="Z935" i="1" s="1"/>
  <c r="X935" i="1" a="1"/>
  <c r="X935" i="1" s="1"/>
  <c r="Y935" i="1" s="1" a="1"/>
  <c r="Y935" i="1" s="1"/>
  <c r="W943" i="1"/>
  <c r="AA943" i="1" a="1"/>
  <c r="AA943" i="1" s="1"/>
  <c r="V943" i="1" a="1"/>
  <c r="V943" i="1" s="1"/>
  <c r="Z943" i="1" a="1"/>
  <c r="Z943" i="1" s="1"/>
  <c r="X943" i="1" a="1"/>
  <c r="X943" i="1" s="1"/>
  <c r="Y943" i="1" s="1" a="1"/>
  <c r="Y943" i="1" s="1"/>
  <c r="AA949" i="1" a="1"/>
  <c r="AA949" i="1" s="1"/>
  <c r="V949" i="1" a="1"/>
  <c r="V949" i="1" s="1"/>
  <c r="Z949" i="1" a="1"/>
  <c r="Z949" i="1" s="1"/>
  <c r="X949" i="1" a="1"/>
  <c r="X949" i="1" s="1"/>
  <c r="Y949" i="1" s="1" a="1"/>
  <c r="Y949" i="1" s="1"/>
  <c r="AA957" i="1" a="1"/>
  <c r="AA957" i="1" s="1"/>
  <c r="V957" i="1" a="1"/>
  <c r="V957" i="1" s="1"/>
  <c r="Z957" i="1" a="1"/>
  <c r="Z957" i="1" s="1"/>
  <c r="X957" i="1" a="1"/>
  <c r="X957" i="1" s="1"/>
  <c r="Y957" i="1" s="1" a="1"/>
  <c r="Y957" i="1" s="1"/>
  <c r="AA966" i="1" a="1"/>
  <c r="AA966" i="1" s="1"/>
  <c r="V966" i="1" a="1"/>
  <c r="V966" i="1" s="1"/>
  <c r="Z966" i="1" a="1"/>
  <c r="Z966" i="1" s="1"/>
  <c r="X966" i="1" a="1"/>
  <c r="X966" i="1" s="1"/>
  <c r="Y966" i="1" s="1" a="1"/>
  <c r="Y966" i="1" s="1"/>
  <c r="AA972" i="1" a="1"/>
  <c r="AA972" i="1" s="1"/>
  <c r="V972" i="1" a="1"/>
  <c r="V972" i="1" s="1"/>
  <c r="Z972" i="1" a="1"/>
  <c r="Z972" i="1" s="1"/>
  <c r="X972" i="1" a="1"/>
  <c r="X972" i="1" s="1"/>
  <c r="Y972" i="1" s="1" a="1"/>
  <c r="Y972" i="1" s="1"/>
  <c r="W978" i="1"/>
  <c r="V978" i="1" a="1"/>
  <c r="V978" i="1" s="1"/>
  <c r="AA978" i="1" a="1"/>
  <c r="AA978" i="1" s="1"/>
  <c r="Z978" i="1" a="1"/>
  <c r="Z978" i="1" s="1"/>
  <c r="AA985" i="1" a="1"/>
  <c r="AA985" i="1" s="1"/>
  <c r="V985" i="1" a="1"/>
  <c r="V985" i="1" s="1"/>
  <c r="Z985" i="1" a="1"/>
  <c r="Z985" i="1" s="1"/>
  <c r="X985" i="1" a="1"/>
  <c r="X985" i="1" s="1"/>
  <c r="Y985" i="1" s="1" a="1"/>
  <c r="Y985" i="1" s="1"/>
  <c r="V991" i="1" a="1"/>
  <c r="V991" i="1" s="1"/>
  <c r="AA991" i="1" a="1"/>
  <c r="AA991" i="1" s="1"/>
  <c r="X991" i="1" a="1"/>
  <c r="X991" i="1" s="1"/>
  <c r="Y991" i="1" s="1" a="1"/>
  <c r="Y991" i="1" s="1"/>
  <c r="Z991" i="1" a="1"/>
  <c r="Z991" i="1" s="1"/>
  <c r="AA997" i="1" a="1"/>
  <c r="AA997" i="1" s="1"/>
  <c r="V997" i="1" a="1"/>
  <c r="V997" i="1" s="1"/>
  <c r="Z997" i="1" a="1"/>
  <c r="Z997" i="1" s="1"/>
  <c r="X997" i="1" a="1"/>
  <c r="X997" i="1" s="1"/>
  <c r="Y997" i="1" s="1" a="1"/>
  <c r="Y997" i="1" s="1"/>
  <c r="V1003" i="1" a="1"/>
  <c r="V1003" i="1" s="1"/>
  <c r="AA1003" i="1" a="1"/>
  <c r="AA1003" i="1" s="1"/>
  <c r="Z1003" i="1" a="1"/>
  <c r="Z1003" i="1" s="1"/>
  <c r="AA1009" i="1" a="1"/>
  <c r="AA1009" i="1" s="1"/>
  <c r="V1009" i="1" a="1"/>
  <c r="V1009" i="1" s="1"/>
  <c r="Z1009" i="1" a="1"/>
  <c r="Z1009" i="1" s="1"/>
  <c r="X1009" i="1" a="1"/>
  <c r="X1009" i="1" s="1"/>
  <c r="Y1009" i="1" s="1" a="1"/>
  <c r="Y1009" i="1" s="1"/>
  <c r="AA1015" i="1" a="1"/>
  <c r="AA1015" i="1" s="1"/>
  <c r="V1015" i="1" a="1"/>
  <c r="V1015" i="1" s="1"/>
  <c r="Z1015" i="1" a="1"/>
  <c r="Z1015" i="1" s="1"/>
  <c r="X1015" i="1" a="1"/>
  <c r="X1015" i="1" s="1"/>
  <c r="Y1015" i="1" s="1" a="1"/>
  <c r="Y1015" i="1" s="1"/>
  <c r="W1021" i="1"/>
  <c r="AA1021" i="1" a="1"/>
  <c r="AA1021" i="1" s="1"/>
  <c r="V1021" i="1" a="1"/>
  <c r="V1021" i="1" s="1"/>
  <c r="Z1021" i="1" a="1"/>
  <c r="Z1021" i="1" s="1"/>
  <c r="X1021" i="1" a="1"/>
  <c r="X1021" i="1" s="1"/>
  <c r="Y1021" i="1" s="1" a="1"/>
  <c r="Y1021" i="1" s="1"/>
  <c r="AA981" i="1" a="1"/>
  <c r="AA981" i="1" s="1"/>
  <c r="V981" i="1" a="1"/>
  <c r="V981" i="1" s="1"/>
  <c r="Z981" i="1" a="1"/>
  <c r="Z981" i="1" s="1"/>
  <c r="X981" i="1" a="1"/>
  <c r="X981" i="1" s="1"/>
  <c r="Y981" i="1" s="1" a="1"/>
  <c r="Y981" i="1" s="1"/>
  <c r="K22" i="1" a="1"/>
  <c r="K22" i="1" s="1"/>
  <c r="K46" i="1" a="1"/>
  <c r="K46" i="1" s="1"/>
  <c r="K70" i="1" a="1"/>
  <c r="K70" i="1" s="1"/>
  <c r="K94" i="1" a="1"/>
  <c r="K94" i="1" s="1"/>
  <c r="K118" i="1" a="1"/>
  <c r="K118" i="1" s="1"/>
  <c r="K142" i="1" a="1"/>
  <c r="K142" i="1" s="1"/>
  <c r="K166" i="1" a="1"/>
  <c r="K166" i="1" s="1"/>
  <c r="K190" i="1" a="1"/>
  <c r="K190" i="1" s="1"/>
  <c r="K214" i="1" a="1"/>
  <c r="K214" i="1" s="1"/>
  <c r="K238" i="1" a="1"/>
  <c r="K238" i="1" s="1"/>
  <c r="K262" i="1" a="1"/>
  <c r="K262" i="1" s="1"/>
  <c r="K286" i="1" a="1"/>
  <c r="K286" i="1" s="1"/>
  <c r="K310" i="1" a="1"/>
  <c r="K310" i="1" s="1"/>
  <c r="K334" i="1" a="1"/>
  <c r="K334" i="1" s="1"/>
  <c r="K358" i="1" a="1"/>
  <c r="K358" i="1" s="1"/>
  <c r="K382" i="1" a="1"/>
  <c r="K382" i="1" s="1"/>
  <c r="K406" i="1" a="1"/>
  <c r="K406" i="1" s="1"/>
  <c r="K430" i="1" a="1"/>
  <c r="K430" i="1" s="1"/>
  <c r="K454" i="1" a="1"/>
  <c r="K454" i="1" s="1"/>
  <c r="K478" i="1" a="1"/>
  <c r="K478" i="1" s="1"/>
  <c r="K502" i="1" a="1"/>
  <c r="K502" i="1" s="1"/>
  <c r="K526" i="1" a="1"/>
  <c r="K526" i="1" s="1"/>
  <c r="K550" i="1" a="1"/>
  <c r="K550" i="1" s="1"/>
  <c r="K574" i="1" a="1"/>
  <c r="K574" i="1" s="1"/>
  <c r="K598" i="1" a="1"/>
  <c r="K598" i="1" s="1"/>
  <c r="K622" i="1" a="1"/>
  <c r="K622" i="1" s="1"/>
  <c r="K646" i="1" a="1"/>
  <c r="K646" i="1" s="1"/>
  <c r="K670" i="1" a="1"/>
  <c r="K670" i="1" s="1"/>
  <c r="K694" i="1" a="1"/>
  <c r="K694" i="1" s="1"/>
  <c r="K718" i="1" a="1"/>
  <c r="K718" i="1" s="1"/>
  <c r="K742" i="1" a="1"/>
  <c r="K742" i="1" s="1"/>
  <c r="K766" i="1" a="1"/>
  <c r="K766" i="1" s="1"/>
  <c r="K790" i="1" a="1"/>
  <c r="K790" i="1" s="1"/>
  <c r="K814" i="1" a="1"/>
  <c r="K814" i="1" s="1"/>
  <c r="K838" i="1" a="1"/>
  <c r="K838" i="1" s="1"/>
  <c r="K862" i="1" a="1"/>
  <c r="K862" i="1" s="1"/>
  <c r="K886" i="1" a="1"/>
  <c r="K886" i="1" s="1"/>
  <c r="K910" i="1" a="1"/>
  <c r="K910" i="1" s="1"/>
  <c r="K934" i="1" a="1"/>
  <c r="K934" i="1" s="1"/>
  <c r="K958" i="1" a="1"/>
  <c r="K958" i="1" s="1"/>
  <c r="K982" i="1" a="1"/>
  <c r="K982" i="1" s="1"/>
  <c r="K1006" i="1" a="1"/>
  <c r="K1006" i="1" s="1"/>
  <c r="X154" i="1" a="1"/>
  <c r="X154" i="1" s="1"/>
  <c r="Y154" i="1" s="1" a="1"/>
  <c r="Y154" i="1" s="1"/>
  <c r="X194" i="1" a="1"/>
  <c r="X194" i="1" s="1"/>
  <c r="Y194" i="1" s="1" a="1"/>
  <c r="Y194" i="1" s="1"/>
  <c r="X231" i="1" a="1"/>
  <c r="X231" i="1" s="1"/>
  <c r="Y231" i="1" s="1" a="1"/>
  <c r="Y231" i="1" s="1"/>
  <c r="X306" i="1" a="1"/>
  <c r="X306" i="1" s="1"/>
  <c r="Y306" i="1" s="1" a="1"/>
  <c r="Y306" i="1" s="1"/>
  <c r="X350" i="1" a="1"/>
  <c r="X350" i="1" s="1"/>
  <c r="Y350" i="1" s="1" a="1"/>
  <c r="Y350" i="1" s="1"/>
  <c r="X390" i="1" a="1"/>
  <c r="X390" i="1" s="1"/>
  <c r="Y390" i="1" s="1" a="1"/>
  <c r="Y390" i="1" s="1"/>
  <c r="X494" i="1" a="1"/>
  <c r="X494" i="1" s="1"/>
  <c r="Y494" i="1" s="1" a="1"/>
  <c r="Y494" i="1" s="1"/>
  <c r="X616" i="1" a="1"/>
  <c r="X616" i="1" s="1"/>
  <c r="Y616" i="1" s="1" a="1"/>
  <c r="Y616" i="1" s="1"/>
  <c r="X738" i="1" a="1"/>
  <c r="X738" i="1" s="1"/>
  <c r="Y738" i="1" s="1" a="1"/>
  <c r="Y738" i="1" s="1"/>
  <c r="X907" i="1" a="1"/>
  <c r="X907" i="1" s="1"/>
  <c r="Y907" i="1" s="1" a="1"/>
  <c r="Y907" i="1" s="1"/>
  <c r="Z180" i="1" a="1"/>
  <c r="Z180" i="1" s="1"/>
  <c r="Z308" i="1" a="1"/>
  <c r="Z308" i="1" s="1"/>
  <c r="Z474" i="1" a="1"/>
  <c r="Z474" i="1" s="1"/>
  <c r="AA112" i="1" a="1"/>
  <c r="AA112" i="1" s="1"/>
  <c r="V112" i="1" a="1"/>
  <c r="V112" i="1" s="1"/>
  <c r="Z112" i="1" a="1"/>
  <c r="Z112" i="1" s="1"/>
  <c r="V857" i="1" a="1"/>
  <c r="V857" i="1" s="1"/>
  <c r="AA857" i="1" a="1"/>
  <c r="AA857" i="1" s="1"/>
  <c r="Z857" i="1" a="1"/>
  <c r="Z857" i="1" s="1"/>
  <c r="W1022" i="1"/>
  <c r="AA1022" i="1" a="1"/>
  <c r="AA1022" i="1" s="1"/>
  <c r="V1022" i="1" a="1"/>
  <c r="V1022" i="1" s="1"/>
  <c r="X1022" i="1" a="1"/>
  <c r="X1022" i="1" s="1"/>
  <c r="Y1022" i="1" s="1" a="1"/>
  <c r="Y1022" i="1" s="1"/>
  <c r="Z1022" i="1" a="1"/>
  <c r="Z1022" i="1" s="1"/>
  <c r="K506" i="1" a="1"/>
  <c r="K506" i="1" s="1"/>
  <c r="AA135" i="1" a="1"/>
  <c r="AA135" i="1" s="1"/>
  <c r="V135" i="1" a="1"/>
  <c r="V135" i="1" s="1"/>
  <c r="Z135" i="1" a="1"/>
  <c r="Z135" i="1" s="1"/>
  <c r="AA260" i="1" a="1"/>
  <c r="AA260" i="1" s="1"/>
  <c r="V260" i="1" a="1"/>
  <c r="V260" i="1" s="1"/>
  <c r="X260" i="1" a="1"/>
  <c r="X260" i="1" s="1"/>
  <c r="Y260" i="1" s="1" a="1"/>
  <c r="Y260" i="1" s="1"/>
  <c r="Z260" i="1" a="1"/>
  <c r="Z260" i="1" s="1"/>
  <c r="V421" i="1" a="1"/>
  <c r="V421" i="1" s="1"/>
  <c r="AA421" i="1" a="1"/>
  <c r="AA421" i="1" s="1"/>
  <c r="Z421" i="1" a="1"/>
  <c r="Z421" i="1" s="1"/>
  <c r="K68" i="1" a="1"/>
  <c r="K68" i="1" s="1"/>
  <c r="K164" i="1" a="1"/>
  <c r="K164" i="1" s="1"/>
  <c r="K284" i="1" a="1"/>
  <c r="K284" i="1" s="1"/>
  <c r="K380" i="1" a="1"/>
  <c r="K380" i="1" s="1"/>
  <c r="K476" i="1" a="1"/>
  <c r="K476" i="1" s="1"/>
  <c r="K572" i="1" a="1"/>
  <c r="K572" i="1" s="1"/>
  <c r="K692" i="1" a="1"/>
  <c r="K692" i="1" s="1"/>
  <c r="K908" i="1" a="1"/>
  <c r="K908" i="1" s="1"/>
  <c r="V10" i="1" a="1"/>
  <c r="V10" i="1" s="1"/>
  <c r="AA10" i="1" a="1"/>
  <c r="AA10" i="1" s="1"/>
  <c r="Z10" i="1" a="1"/>
  <c r="Z10" i="1" s="1"/>
  <c r="T39" i="1" a="1"/>
  <c r="T39" i="1" s="1"/>
  <c r="AA39" i="1" a="1"/>
  <c r="AA39" i="1" s="1"/>
  <c r="V39" i="1" a="1"/>
  <c r="V39" i="1" s="1"/>
  <c r="Z39" i="1" a="1"/>
  <c r="Z39" i="1" s="1"/>
  <c r="AA74" i="1" a="1"/>
  <c r="AA74" i="1" s="1"/>
  <c r="V74" i="1" a="1"/>
  <c r="V74" i="1" s="1"/>
  <c r="AA109" i="1" a="1"/>
  <c r="AA109" i="1" s="1"/>
  <c r="V109" i="1" a="1"/>
  <c r="V109" i="1" s="1"/>
  <c r="Z109" i="1" a="1"/>
  <c r="Z109" i="1" s="1"/>
  <c r="U138" i="1"/>
  <c r="AA138" i="1" a="1"/>
  <c r="AA138" i="1" s="1"/>
  <c r="V138" i="1" a="1"/>
  <c r="V138" i="1" s="1"/>
  <c r="Z138" i="1" a="1"/>
  <c r="Z138" i="1" s="1"/>
  <c r="AA162" i="1" a="1"/>
  <c r="AA162" i="1" s="1"/>
  <c r="V162" i="1" a="1"/>
  <c r="V162" i="1" s="1"/>
  <c r="Z162" i="1" a="1"/>
  <c r="Z162" i="1" s="1"/>
  <c r="W186" i="1"/>
  <c r="AA186" i="1" a="1"/>
  <c r="AA186" i="1" s="1"/>
  <c r="V186" i="1" a="1"/>
  <c r="V186" i="1" s="1"/>
  <c r="Z186" i="1" a="1"/>
  <c r="Z186" i="1" s="1"/>
  <c r="W212" i="1"/>
  <c r="AA212" i="1" a="1"/>
  <c r="AA212" i="1" s="1"/>
  <c r="V212" i="1" a="1"/>
  <c r="V212" i="1" s="1"/>
  <c r="X212" i="1" a="1"/>
  <c r="X212" i="1" s="1"/>
  <c r="Y212" i="1" s="1" a="1"/>
  <c r="Y212" i="1" s="1"/>
  <c r="Z212" i="1" a="1"/>
  <c r="Z212" i="1" s="1"/>
  <c r="W236" i="1"/>
  <c r="AA236" i="1" a="1"/>
  <c r="AA236" i="1" s="1"/>
  <c r="V236" i="1" a="1"/>
  <c r="V236" i="1" s="1"/>
  <c r="X236" i="1" a="1"/>
  <c r="X236" i="1" s="1"/>
  <c r="Y236" i="1" s="1" a="1"/>
  <c r="Y236" i="1" s="1"/>
  <c r="Z236" i="1" a="1"/>
  <c r="Z236" i="1" s="1"/>
  <c r="AA266" i="1" a="1"/>
  <c r="AA266" i="1" s="1"/>
  <c r="V266" i="1" a="1"/>
  <c r="V266" i="1" s="1"/>
  <c r="Z266" i="1" a="1"/>
  <c r="Z266" i="1" s="1"/>
  <c r="AA293" i="1" a="1"/>
  <c r="AA293" i="1" s="1"/>
  <c r="V293" i="1" a="1"/>
  <c r="V293" i="1" s="1"/>
  <c r="Z293" i="1" a="1"/>
  <c r="Z293" i="1" s="1"/>
  <c r="AA317" i="1" a="1"/>
  <c r="AA317" i="1" s="1"/>
  <c r="V317" i="1" a="1"/>
  <c r="V317" i="1" s="1"/>
  <c r="Z317" i="1" a="1"/>
  <c r="Z317" i="1" s="1"/>
  <c r="AA341" i="1" a="1"/>
  <c r="AA341" i="1" s="1"/>
  <c r="V341" i="1" a="1"/>
  <c r="V341" i="1" s="1"/>
  <c r="Z341" i="1" a="1"/>
  <c r="Z341" i="1" s="1"/>
  <c r="AA367" i="1" a="1"/>
  <c r="AA367" i="1" s="1"/>
  <c r="V367" i="1" a="1"/>
  <c r="V367" i="1" s="1"/>
  <c r="X367" i="1" a="1"/>
  <c r="X367" i="1" s="1"/>
  <c r="Y367" i="1" s="1" a="1"/>
  <c r="Y367" i="1" s="1"/>
  <c r="Z367" i="1" a="1"/>
  <c r="Z367" i="1" s="1"/>
  <c r="AA400" i="1" a="1"/>
  <c r="AA400" i="1" s="1"/>
  <c r="V400" i="1" a="1"/>
  <c r="V400" i="1" s="1"/>
  <c r="Z400" i="1" a="1"/>
  <c r="Z400" i="1" s="1"/>
  <c r="X400" i="1" a="1"/>
  <c r="X400" i="1" s="1"/>
  <c r="Y400" i="1" s="1" a="1"/>
  <c r="Y400" i="1" s="1"/>
  <c r="AA424" i="1" a="1"/>
  <c r="AA424" i="1" s="1"/>
  <c r="V424" i="1" a="1"/>
  <c r="V424" i="1" s="1"/>
  <c r="Z424" i="1" a="1"/>
  <c r="Z424" i="1" s="1"/>
  <c r="X424" i="1" a="1"/>
  <c r="X424" i="1" s="1"/>
  <c r="Y424" i="1" s="1" a="1"/>
  <c r="Y424" i="1" s="1"/>
  <c r="U448" i="1"/>
  <c r="AA448" i="1" a="1"/>
  <c r="AA448" i="1" s="1"/>
  <c r="V448" i="1" a="1"/>
  <c r="V448" i="1" s="1"/>
  <c r="X448" i="1" a="1"/>
  <c r="X448" i="1" s="1"/>
  <c r="Y448" i="1" s="1" a="1"/>
  <c r="Y448" i="1" s="1"/>
  <c r="Z448" i="1" a="1"/>
  <c r="Z448" i="1" s="1"/>
  <c r="AA472" i="1" a="1"/>
  <c r="AA472" i="1" s="1"/>
  <c r="V472" i="1" a="1"/>
  <c r="V472" i="1" s="1"/>
  <c r="Z472" i="1" a="1"/>
  <c r="Z472" i="1" s="1"/>
  <c r="AA496" i="1" a="1"/>
  <c r="AA496" i="1" s="1"/>
  <c r="V496" i="1" a="1"/>
  <c r="V496" i="1" s="1"/>
  <c r="Z496" i="1" a="1"/>
  <c r="Z496" i="1" s="1"/>
  <c r="K23" i="1" a="1"/>
  <c r="K23" i="1" s="1"/>
  <c r="K47" i="1" a="1"/>
  <c r="K47" i="1" s="1"/>
  <c r="K71" i="1" a="1"/>
  <c r="K71" i="1" s="1"/>
  <c r="K95" i="1" a="1"/>
  <c r="K95" i="1" s="1"/>
  <c r="K143" i="1" a="1"/>
  <c r="K143" i="1" s="1"/>
  <c r="K167" i="1" a="1"/>
  <c r="K167" i="1" s="1"/>
  <c r="K191" i="1" a="1"/>
  <c r="K191" i="1" s="1"/>
  <c r="K215" i="1" a="1"/>
  <c r="K215" i="1" s="1"/>
  <c r="K239" i="1" a="1"/>
  <c r="K239" i="1" s="1"/>
  <c r="K263" i="1" a="1"/>
  <c r="K263" i="1" s="1"/>
  <c r="K287" i="1" a="1"/>
  <c r="K287" i="1" s="1"/>
  <c r="K311" i="1" a="1"/>
  <c r="K311" i="1" s="1"/>
  <c r="K335" i="1" a="1"/>
  <c r="K335" i="1" s="1"/>
  <c r="K359" i="1" a="1"/>
  <c r="K359" i="1" s="1"/>
  <c r="K383" i="1" a="1"/>
  <c r="K383" i="1" s="1"/>
  <c r="K431" i="1" a="1"/>
  <c r="K431" i="1" s="1"/>
  <c r="K479" i="1" a="1"/>
  <c r="K479" i="1" s="1"/>
  <c r="K503" i="1" a="1"/>
  <c r="K503" i="1" s="1"/>
  <c r="K527" i="1" a="1"/>
  <c r="K527" i="1" s="1"/>
  <c r="K551" i="1" a="1"/>
  <c r="K551" i="1" s="1"/>
  <c r="K575" i="1" a="1"/>
  <c r="K575" i="1" s="1"/>
  <c r="K599" i="1" a="1"/>
  <c r="K599" i="1" s="1"/>
  <c r="K623" i="1" a="1"/>
  <c r="K623" i="1" s="1"/>
  <c r="K647" i="1" a="1"/>
  <c r="K647" i="1" s="1"/>
  <c r="K671" i="1" a="1"/>
  <c r="K671" i="1" s="1"/>
  <c r="K695" i="1" a="1"/>
  <c r="K695" i="1" s="1"/>
  <c r="K719" i="1" a="1"/>
  <c r="K719" i="1" s="1"/>
  <c r="K743" i="1" a="1"/>
  <c r="K743" i="1" s="1"/>
  <c r="K767" i="1" a="1"/>
  <c r="K767" i="1" s="1"/>
  <c r="K791" i="1" a="1"/>
  <c r="K791" i="1" s="1"/>
  <c r="K815" i="1" a="1"/>
  <c r="K815" i="1" s="1"/>
  <c r="K839" i="1" a="1"/>
  <c r="K839" i="1" s="1"/>
  <c r="K863" i="1" a="1"/>
  <c r="K863" i="1" s="1"/>
  <c r="K887" i="1" a="1"/>
  <c r="K887" i="1" s="1"/>
  <c r="K911" i="1" a="1"/>
  <c r="K911" i="1" s="1"/>
  <c r="K935" i="1" a="1"/>
  <c r="K935" i="1" s="1"/>
  <c r="K959" i="1" a="1"/>
  <c r="K959" i="1" s="1"/>
  <c r="K983" i="1" a="1"/>
  <c r="K983" i="1" s="1"/>
  <c r="K1007" i="1" a="1"/>
  <c r="K1007" i="1" s="1"/>
  <c r="X76" i="1" a="1"/>
  <c r="X76" i="1" s="1"/>
  <c r="Y76" i="1" s="1" a="1"/>
  <c r="Y76" i="1" s="1"/>
  <c r="X111" i="1" a="1"/>
  <c r="X111" i="1" s="1"/>
  <c r="Y111" i="1" s="1" a="1"/>
  <c r="Y111" i="1" s="1"/>
  <c r="X155" i="1" a="1"/>
  <c r="X155" i="1" s="1"/>
  <c r="Y155" i="1" s="1" a="1"/>
  <c r="Y155" i="1" s="1"/>
  <c r="X195" i="1" a="1"/>
  <c r="X195" i="1" s="1"/>
  <c r="Y195" i="1" s="1" a="1"/>
  <c r="Y195" i="1" s="1"/>
  <c r="X232" i="1" a="1"/>
  <c r="X232" i="1" s="1"/>
  <c r="Y232" i="1" s="1" a="1"/>
  <c r="Y232" i="1" s="1"/>
  <c r="X307" i="1" a="1"/>
  <c r="X307" i="1" s="1"/>
  <c r="Y307" i="1" s="1" a="1"/>
  <c r="Y307" i="1" s="1"/>
  <c r="X351" i="1" a="1"/>
  <c r="X351" i="1" s="1"/>
  <c r="Y351" i="1" s="1" a="1"/>
  <c r="Y351" i="1" s="1"/>
  <c r="X495" i="1" a="1"/>
  <c r="X495" i="1" s="1"/>
  <c r="Y495" i="1" s="1" a="1"/>
  <c r="Y495" i="1" s="1"/>
  <c r="X617" i="1" a="1"/>
  <c r="X617" i="1" s="1"/>
  <c r="Y617" i="1" s="1" a="1"/>
  <c r="Y617" i="1" s="1"/>
  <c r="X739" i="1" a="1"/>
  <c r="X739" i="1" s="1"/>
  <c r="Y739" i="1" s="1" a="1"/>
  <c r="Y739" i="1" s="1"/>
  <c r="X929" i="1" a="1"/>
  <c r="X929" i="1" s="1"/>
  <c r="Y929" i="1" s="1" a="1"/>
  <c r="Y929" i="1" s="1"/>
  <c r="Z310" i="1" a="1"/>
  <c r="Z310" i="1" s="1"/>
  <c r="Z500" i="1" a="1"/>
  <c r="Z500" i="1" s="1"/>
  <c r="AA499" i="1" a="1"/>
  <c r="AA499" i="1" s="1"/>
  <c r="V499" i="1" a="1"/>
  <c r="V499" i="1" s="1"/>
  <c r="X499" i="1" a="1"/>
  <c r="X499" i="1" s="1"/>
  <c r="Y499" i="1" s="1" a="1"/>
  <c r="Y499" i="1" s="1"/>
  <c r="Z499" i="1" a="1"/>
  <c r="Z499" i="1" s="1"/>
  <c r="W893" i="1"/>
  <c r="AA893" i="1" a="1"/>
  <c r="AA893" i="1" s="1"/>
  <c r="V893" i="1" a="1"/>
  <c r="V893" i="1" s="1"/>
  <c r="Z893" i="1" a="1"/>
  <c r="Z893" i="1" s="1"/>
  <c r="X893" i="1" a="1"/>
  <c r="X893" i="1" s="1"/>
  <c r="Y893" i="1" s="1" a="1"/>
  <c r="Y893" i="1" s="1"/>
  <c r="K650" i="1" a="1"/>
  <c r="K650" i="1" s="1"/>
  <c r="AA159" i="1" a="1"/>
  <c r="AA159" i="1" s="1"/>
  <c r="V159" i="1" a="1"/>
  <c r="V159" i="1" s="1"/>
  <c r="Z159" i="1" a="1"/>
  <c r="Z159" i="1" s="1"/>
  <c r="V290" i="1" a="1"/>
  <c r="V290" i="1" s="1"/>
  <c r="AA290" i="1" a="1"/>
  <c r="AA290" i="1" s="1"/>
  <c r="X290" i="1" a="1"/>
  <c r="X290" i="1" s="1"/>
  <c r="Y290" i="1" s="1" a="1"/>
  <c r="Y290" i="1" s="1"/>
  <c r="Z290" i="1" a="1"/>
  <c r="Z290" i="1" s="1"/>
  <c r="V469" i="1" a="1"/>
  <c r="V469" i="1" s="1"/>
  <c r="AA469" i="1" a="1"/>
  <c r="AA469" i="1" s="1"/>
  <c r="Z469" i="1" a="1"/>
  <c r="Z469" i="1" s="1"/>
  <c r="K116" i="1" a="1"/>
  <c r="K116" i="1" s="1"/>
  <c r="K212" i="1" a="1"/>
  <c r="K212" i="1" s="1"/>
  <c r="K308" i="1" a="1"/>
  <c r="K308" i="1" s="1"/>
  <c r="K404" i="1" a="1"/>
  <c r="K404" i="1" s="1"/>
  <c r="K524" i="1" a="1"/>
  <c r="K524" i="1" s="1"/>
  <c r="K644" i="1" a="1"/>
  <c r="K644" i="1" s="1"/>
  <c r="K956" i="1" a="1"/>
  <c r="K956" i="1" s="1"/>
  <c r="V37" i="1" a="1"/>
  <c r="V37" i="1" s="1"/>
  <c r="AA37" i="1" a="1"/>
  <c r="AA37" i="1" s="1"/>
  <c r="Z37" i="1" a="1"/>
  <c r="Z37" i="1" s="1"/>
  <c r="V11" i="1" a="1"/>
  <c r="V11" i="1" s="1"/>
  <c r="AA11" i="1" a="1"/>
  <c r="AA11" i="1" s="1"/>
  <c r="Z11" i="1" a="1"/>
  <c r="Z11" i="1" s="1"/>
  <c r="W42" i="1"/>
  <c r="AA42" i="1" a="1"/>
  <c r="AA42" i="1" s="1"/>
  <c r="V42" i="1" a="1"/>
  <c r="V42" i="1" s="1"/>
  <c r="Z42" i="1" a="1"/>
  <c r="Z42" i="1" s="1"/>
  <c r="AA75" i="1" a="1"/>
  <c r="AA75" i="1" s="1"/>
  <c r="V75" i="1" a="1"/>
  <c r="V75" i="1" s="1"/>
  <c r="V110" i="1" a="1"/>
  <c r="V110" i="1" s="1"/>
  <c r="AA110" i="1" a="1"/>
  <c r="AA110" i="1" s="1"/>
  <c r="Z110" i="1" a="1"/>
  <c r="Z110" i="1" s="1"/>
  <c r="W139" i="1"/>
  <c r="AA139" i="1" a="1"/>
  <c r="AA139" i="1" s="1"/>
  <c r="V139" i="1" a="1"/>
  <c r="V139" i="1" s="1"/>
  <c r="Z139" i="1" a="1"/>
  <c r="Z139" i="1" s="1"/>
  <c r="X139" i="1" a="1"/>
  <c r="X139" i="1" s="1"/>
  <c r="Y139" i="1" s="1" a="1"/>
  <c r="Y139" i="1" s="1"/>
  <c r="V163" i="1" a="1"/>
  <c r="V163" i="1" s="1"/>
  <c r="AA163" i="1" a="1"/>
  <c r="AA163" i="1" s="1"/>
  <c r="Z163" i="1" a="1"/>
  <c r="Z163" i="1" s="1"/>
  <c r="X163" i="1" a="1"/>
  <c r="X163" i="1" s="1"/>
  <c r="Y163" i="1" s="1" a="1"/>
  <c r="Y163" i="1" s="1"/>
  <c r="W187" i="1"/>
  <c r="AA187" i="1" a="1"/>
  <c r="AA187" i="1" s="1"/>
  <c r="V187" i="1" a="1"/>
  <c r="V187" i="1" s="1"/>
  <c r="Z187" i="1" a="1"/>
  <c r="Z187" i="1" s="1"/>
  <c r="X187" i="1" a="1"/>
  <c r="X187" i="1" s="1"/>
  <c r="Y187" i="1" s="1" a="1"/>
  <c r="Y187" i="1" s="1"/>
  <c r="W213" i="1"/>
  <c r="AA213" i="1" a="1"/>
  <c r="AA213" i="1" s="1"/>
  <c r="V213" i="1" a="1"/>
  <c r="V213" i="1" s="1"/>
  <c r="Z213" i="1" a="1"/>
  <c r="Z213" i="1" s="1"/>
  <c r="X213" i="1" a="1"/>
  <c r="X213" i="1" s="1"/>
  <c r="Y213" i="1" s="1" a="1"/>
  <c r="Y213" i="1" s="1"/>
  <c r="W238" i="1"/>
  <c r="AA238" i="1" a="1"/>
  <c r="AA238" i="1" s="1"/>
  <c r="V238" i="1" a="1"/>
  <c r="V238" i="1" s="1"/>
  <c r="X238" i="1" a="1"/>
  <c r="X238" i="1" s="1"/>
  <c r="Y238" i="1" s="1" a="1"/>
  <c r="Y238" i="1" s="1"/>
  <c r="Z238" i="1" a="1"/>
  <c r="Z238" i="1" s="1"/>
  <c r="AA270" i="1" a="1"/>
  <c r="AA270" i="1" s="1"/>
  <c r="V270" i="1" a="1"/>
  <c r="V270" i="1" s="1"/>
  <c r="X270" i="1" a="1"/>
  <c r="X270" i="1" s="1"/>
  <c r="Y270" i="1" s="1" a="1"/>
  <c r="Y270" i="1" s="1"/>
  <c r="Z270" i="1" a="1"/>
  <c r="Z270" i="1" s="1"/>
  <c r="AA294" i="1" a="1"/>
  <c r="AA294" i="1" s="1"/>
  <c r="V294" i="1" a="1"/>
  <c r="V294" i="1" s="1"/>
  <c r="Z294" i="1" a="1"/>
  <c r="Z294" i="1" s="1"/>
  <c r="AA318" i="1" a="1"/>
  <c r="AA318" i="1" s="1"/>
  <c r="V318" i="1" a="1"/>
  <c r="V318" i="1" s="1"/>
  <c r="Z318" i="1" a="1"/>
  <c r="Z318" i="1" s="1"/>
  <c r="AA342" i="1" a="1"/>
  <c r="AA342" i="1" s="1"/>
  <c r="V342" i="1" a="1"/>
  <c r="V342" i="1" s="1"/>
  <c r="Z342" i="1" a="1"/>
  <c r="Z342" i="1" s="1"/>
  <c r="AA368" i="1" a="1"/>
  <c r="AA368" i="1" s="1"/>
  <c r="V368" i="1" a="1"/>
  <c r="V368" i="1" s="1"/>
  <c r="X368" i="1" a="1"/>
  <c r="X368" i="1" s="1"/>
  <c r="Y368" i="1" s="1" a="1"/>
  <c r="Y368" i="1" s="1"/>
  <c r="Z368" i="1" a="1"/>
  <c r="Z368" i="1" s="1"/>
  <c r="W401" i="1"/>
  <c r="AA401" i="1" a="1"/>
  <c r="AA401" i="1" s="1"/>
  <c r="V401" i="1" a="1"/>
  <c r="V401" i="1" s="1"/>
  <c r="Z401" i="1" a="1"/>
  <c r="Z401" i="1" s="1"/>
  <c r="X401" i="1" a="1"/>
  <c r="X401" i="1" s="1"/>
  <c r="Y401" i="1" s="1" a="1"/>
  <c r="Y401" i="1" s="1"/>
  <c r="W425" i="1"/>
  <c r="AA425" i="1" a="1"/>
  <c r="AA425" i="1" s="1"/>
  <c r="V425" i="1" a="1"/>
  <c r="V425" i="1" s="1"/>
  <c r="Z425" i="1" a="1"/>
  <c r="Z425" i="1" s="1"/>
  <c r="X425" i="1" a="1"/>
  <c r="X425" i="1" s="1"/>
  <c r="Y425" i="1" s="1" a="1"/>
  <c r="Y425" i="1" s="1"/>
  <c r="W449" i="1"/>
  <c r="AA449" i="1" a="1"/>
  <c r="AA449" i="1" s="1"/>
  <c r="V449" i="1" a="1"/>
  <c r="V449" i="1" s="1"/>
  <c r="X449" i="1" a="1"/>
  <c r="X449" i="1" s="1"/>
  <c r="Y449" i="1" s="1" a="1"/>
  <c r="Y449" i="1" s="1"/>
  <c r="Z449" i="1" a="1"/>
  <c r="Z449" i="1" s="1"/>
  <c r="W473" i="1"/>
  <c r="AA473" i="1" a="1"/>
  <c r="AA473" i="1" s="1"/>
  <c r="V473" i="1" a="1"/>
  <c r="V473" i="1" s="1"/>
  <c r="X473" i="1" a="1"/>
  <c r="X473" i="1" s="1"/>
  <c r="Y473" i="1" s="1" a="1"/>
  <c r="Y473" i="1" s="1"/>
  <c r="W497" i="1"/>
  <c r="AA497" i="1" a="1"/>
  <c r="AA497" i="1" s="1"/>
  <c r="V497" i="1" a="1"/>
  <c r="V497" i="1" s="1"/>
  <c r="Z497" i="1" a="1"/>
  <c r="Z497" i="1" s="1"/>
  <c r="X497" i="1" a="1"/>
  <c r="X497" i="1" s="1"/>
  <c r="Y497" i="1" s="1" a="1"/>
  <c r="Y497" i="1" s="1"/>
  <c r="K24" i="1" a="1"/>
  <c r="K24" i="1" s="1"/>
  <c r="K48" i="1" a="1"/>
  <c r="K48" i="1" s="1"/>
  <c r="K72" i="1" a="1"/>
  <c r="K72" i="1" s="1"/>
  <c r="K96" i="1" a="1"/>
  <c r="K96" i="1" s="1"/>
  <c r="K144" i="1" a="1"/>
  <c r="K144" i="1" s="1"/>
  <c r="K168" i="1" a="1"/>
  <c r="K168" i="1" s="1"/>
  <c r="K192" i="1" a="1"/>
  <c r="K192" i="1" s="1"/>
  <c r="K216" i="1" a="1"/>
  <c r="K216" i="1" s="1"/>
  <c r="K240" i="1" a="1"/>
  <c r="K240" i="1" s="1"/>
  <c r="K264" i="1" a="1"/>
  <c r="K264" i="1" s="1"/>
  <c r="K288" i="1" a="1"/>
  <c r="K288" i="1" s="1"/>
  <c r="K312" i="1" a="1"/>
  <c r="K312" i="1" s="1"/>
  <c r="K336" i="1" a="1"/>
  <c r="K336" i="1" s="1"/>
  <c r="K360" i="1" a="1"/>
  <c r="K360" i="1" s="1"/>
  <c r="K384" i="1" a="1"/>
  <c r="K384" i="1" s="1"/>
  <c r="K408" i="1" a="1"/>
  <c r="K408" i="1" s="1"/>
  <c r="K432" i="1" a="1"/>
  <c r="K432" i="1" s="1"/>
  <c r="K480" i="1" a="1"/>
  <c r="K480" i="1" s="1"/>
  <c r="K504" i="1" a="1"/>
  <c r="K504" i="1" s="1"/>
  <c r="K528" i="1" a="1"/>
  <c r="K528" i="1" s="1"/>
  <c r="K552" i="1" a="1"/>
  <c r="K552" i="1" s="1"/>
  <c r="K576" i="1" a="1"/>
  <c r="K576" i="1" s="1"/>
  <c r="K600" i="1" a="1"/>
  <c r="K600" i="1" s="1"/>
  <c r="K624" i="1" a="1"/>
  <c r="K624" i="1" s="1"/>
  <c r="K648" i="1" a="1"/>
  <c r="K648" i="1" s="1"/>
  <c r="K672" i="1" a="1"/>
  <c r="K672" i="1" s="1"/>
  <c r="K696" i="1" a="1"/>
  <c r="K696" i="1" s="1"/>
  <c r="K720" i="1" a="1"/>
  <c r="K720" i="1" s="1"/>
  <c r="K744" i="1" a="1"/>
  <c r="K744" i="1" s="1"/>
  <c r="K768" i="1" a="1"/>
  <c r="K768" i="1" s="1"/>
  <c r="K792" i="1" a="1"/>
  <c r="K792" i="1" s="1"/>
  <c r="K816" i="1" a="1"/>
  <c r="K816" i="1" s="1"/>
  <c r="K840" i="1" a="1"/>
  <c r="K840" i="1" s="1"/>
  <c r="K864" i="1" a="1"/>
  <c r="K864" i="1" s="1"/>
  <c r="K888" i="1" a="1"/>
  <c r="K888" i="1" s="1"/>
  <c r="K912" i="1" a="1"/>
  <c r="K912" i="1" s="1"/>
  <c r="K936" i="1" a="1"/>
  <c r="K936" i="1" s="1"/>
  <c r="K960" i="1" a="1"/>
  <c r="K960" i="1" s="1"/>
  <c r="K984" i="1" a="1"/>
  <c r="K984" i="1" s="1"/>
  <c r="K1008" i="1" a="1"/>
  <c r="K1008" i="1" s="1"/>
  <c r="X12" i="1" a="1"/>
  <c r="X12" i="1" s="1"/>
  <c r="Y12" i="1" s="1" a="1"/>
  <c r="Y12" i="1" s="1"/>
  <c r="X112" i="1" a="1"/>
  <c r="X112" i="1" s="1"/>
  <c r="Y112" i="1" s="1" a="1"/>
  <c r="Y112" i="1" s="1"/>
  <c r="X156" i="1" a="1"/>
  <c r="X156" i="1" s="1"/>
  <c r="Y156" i="1" s="1" a="1"/>
  <c r="Y156" i="1" s="1"/>
  <c r="X233" i="1" a="1"/>
  <c r="X233" i="1" s="1"/>
  <c r="Y233" i="1" s="1" a="1"/>
  <c r="Y233" i="1" s="1"/>
  <c r="X308" i="1" a="1"/>
  <c r="X308" i="1" s="1"/>
  <c r="Y308" i="1" s="1" a="1"/>
  <c r="Y308" i="1" s="1"/>
  <c r="X352" i="1" a="1"/>
  <c r="X352" i="1" s="1"/>
  <c r="Y352" i="1" s="1" a="1"/>
  <c r="Y352" i="1" s="1"/>
  <c r="X496" i="1" a="1"/>
  <c r="X496" i="1" s="1"/>
  <c r="Y496" i="1" s="1" a="1"/>
  <c r="Y496" i="1" s="1"/>
  <c r="X618" i="1" a="1"/>
  <c r="X618" i="1" s="1"/>
  <c r="Y618" i="1" s="1" a="1"/>
  <c r="Y618" i="1" s="1"/>
  <c r="X760" i="1" a="1"/>
  <c r="X760" i="1" s="1"/>
  <c r="Y760" i="1" s="1" a="1"/>
  <c r="Y760" i="1" s="1"/>
  <c r="X930" i="1" a="1"/>
  <c r="X930" i="1" s="1"/>
  <c r="Y930" i="1" s="1" a="1"/>
  <c r="Y930" i="1" s="1"/>
  <c r="Z312" i="1" a="1"/>
  <c r="Z312" i="1" s="1"/>
  <c r="Z501" i="1" a="1"/>
  <c r="Z501" i="1" s="1"/>
  <c r="AA275" i="1" a="1"/>
  <c r="AA275" i="1" s="1"/>
  <c r="X275" i="1" a="1"/>
  <c r="X275" i="1" s="1"/>
  <c r="Y275" i="1" s="1" a="1"/>
  <c r="Y275" i="1" s="1"/>
  <c r="Z275" i="1" a="1"/>
  <c r="Z275" i="1" s="1"/>
  <c r="AA273" i="1" a="1"/>
  <c r="AA273" i="1" s="1"/>
  <c r="Z273" i="1" a="1"/>
  <c r="Z273" i="1" s="1"/>
  <c r="K273" i="1" a="1"/>
  <c r="K273" i="1" s="1"/>
  <c r="V273" i="1" a="1"/>
  <c r="V273" i="1" s="1"/>
  <c r="V407" i="1" a="1"/>
  <c r="V407" i="1" s="1"/>
  <c r="X407" i="1" a="1"/>
  <c r="X407" i="1" s="1"/>
  <c r="Y407" i="1" s="1" a="1"/>
  <c r="Y407" i="1" s="1"/>
  <c r="AA407" i="1" a="1"/>
  <c r="AA407" i="1" s="1"/>
  <c r="Z843" i="1" a="1"/>
  <c r="Z843" i="1" s="1"/>
  <c r="AA843" i="1" a="1"/>
  <c r="AA843" i="1" s="1"/>
  <c r="X843" i="1" a="1"/>
  <c r="X843" i="1" s="1"/>
  <c r="Y843" i="1" s="1" a="1"/>
  <c r="Y843" i="1" s="1"/>
  <c r="K843" i="1" a="1"/>
  <c r="K843" i="1" s="1"/>
  <c r="V586" i="1" a="1"/>
  <c r="V586" i="1" s="1"/>
  <c r="Z586" i="1" a="1"/>
  <c r="Z586" i="1" s="1"/>
  <c r="AA586" i="1" a="1"/>
  <c r="AA586" i="1" s="1"/>
  <c r="X586" i="1" a="1"/>
  <c r="X586" i="1" s="1"/>
  <c r="Y586" i="1" s="1" a="1"/>
  <c r="Y586" i="1" s="1"/>
  <c r="K586" i="1" a="1"/>
  <c r="K586" i="1" s="1"/>
  <c r="X573" i="1" a="1"/>
  <c r="X573" i="1" s="1"/>
  <c r="Y573" i="1" s="1" a="1"/>
  <c r="Y573" i="1" s="1"/>
  <c r="AA573" i="1" a="1"/>
  <c r="AA573" i="1" s="1"/>
  <c r="V573" i="1" a="1"/>
  <c r="V573" i="1" s="1"/>
  <c r="Z573" i="1" a="1"/>
  <c r="Z573" i="1" s="1"/>
  <c r="Z593" i="1" a="1"/>
  <c r="Z593" i="1" s="1"/>
  <c r="V593" i="1" a="1"/>
  <c r="V593" i="1" s="1"/>
  <c r="X593" i="1" a="1"/>
  <c r="X593" i="1" s="1"/>
  <c r="Y593" i="1" s="1" a="1"/>
  <c r="Y593" i="1" s="1"/>
  <c r="AA593" i="1" a="1"/>
  <c r="AA593" i="1" s="1"/>
  <c r="AA453" i="1" a="1"/>
  <c r="AA453" i="1" s="1"/>
  <c r="Z453" i="1" a="1"/>
  <c r="Z453" i="1" s="1"/>
  <c r="V453" i="1" a="1"/>
  <c r="V453" i="1" s="1"/>
  <c r="V1027" i="1" a="1"/>
  <c r="V1027" i="1" s="1"/>
  <c r="Z1027" i="1" a="1"/>
  <c r="Z1027" i="1" s="1"/>
  <c r="X1027" i="1" a="1"/>
  <c r="X1027" i="1" s="1"/>
  <c r="Y1027" i="1" s="1" a="1"/>
  <c r="Y1027" i="1" s="1"/>
  <c r="Z1024" i="1" a="1"/>
  <c r="Z1024" i="1" s="1"/>
  <c r="K1024" i="1" a="1"/>
  <c r="K1024" i="1" s="1"/>
  <c r="X1024" i="1" a="1"/>
  <c r="X1024" i="1" s="1"/>
  <c r="Y1024" i="1" s="1" a="1"/>
  <c r="Y1024" i="1" s="1"/>
  <c r="AA1024" i="1" a="1"/>
  <c r="AA1024" i="1" s="1"/>
  <c r="V1024" i="1" a="1"/>
  <c r="V1024" i="1" s="1"/>
  <c r="V2" i="1" a="1"/>
  <c r="V2" i="1" s="1"/>
  <c r="Z2" i="1" a="1"/>
  <c r="Z2" i="1" s="1"/>
  <c r="AA2" i="1" a="1"/>
  <c r="AA2" i="1" s="1"/>
  <c r="X2" i="1" a="1"/>
  <c r="X2" i="1" s="1"/>
  <c r="Y2" i="1" s="1" a="1"/>
  <c r="Y2" i="1" s="1"/>
  <c r="U254" i="1"/>
  <c r="U509" i="1"/>
  <c r="W713" i="1"/>
  <c r="U111" i="1"/>
  <c r="T158" i="1" a="1"/>
  <c r="T158" i="1" s="1"/>
  <c r="U158" i="1"/>
  <c r="W158" i="1"/>
  <c r="T380" i="1" a="1"/>
  <c r="T380" i="1" s="1"/>
  <c r="U380" i="1"/>
  <c r="W380" i="1"/>
  <c r="T543" i="1" a="1"/>
  <c r="T543" i="1" s="1"/>
  <c r="U543" i="1"/>
  <c r="W543" i="1"/>
  <c r="T567" i="1" a="1"/>
  <c r="T567" i="1" s="1"/>
  <c r="U567" i="1"/>
  <c r="W567" i="1"/>
  <c r="T591" i="1" a="1"/>
  <c r="T591" i="1" s="1"/>
  <c r="W591" i="1"/>
  <c r="U591" i="1"/>
  <c r="T7" i="1" a="1"/>
  <c r="T7" i="1" s="1"/>
  <c r="W7" i="1"/>
  <c r="U7" i="1"/>
  <c r="U36" i="1"/>
  <c r="T36" i="1" a="1"/>
  <c r="T36" i="1" s="1"/>
  <c r="W36" i="1"/>
  <c r="T66" i="1" a="1"/>
  <c r="T66" i="1" s="1"/>
  <c r="U66" i="1"/>
  <c r="W66" i="1"/>
  <c r="U106" i="1"/>
  <c r="T106" i="1" a="1"/>
  <c r="T106" i="1" s="1"/>
  <c r="W106" i="1"/>
  <c r="T135" i="1" a="1"/>
  <c r="T135" i="1" s="1"/>
  <c r="W135" i="1"/>
  <c r="U135" i="1"/>
  <c r="T159" i="1" a="1"/>
  <c r="T159" i="1" s="1"/>
  <c r="W159" i="1"/>
  <c r="U159" i="1"/>
  <c r="T183" i="1" a="1"/>
  <c r="T183" i="1" s="1"/>
  <c r="U183" i="1"/>
  <c r="W183" i="1"/>
  <c r="T209" i="1" a="1"/>
  <c r="T209" i="1" s="1"/>
  <c r="U209" i="1"/>
  <c r="T233" i="1" a="1"/>
  <c r="T233" i="1" s="1"/>
  <c r="U233" i="1"/>
  <c r="T257" i="1" a="1"/>
  <c r="T257" i="1" s="1"/>
  <c r="U257" i="1"/>
  <c r="T285" i="1" a="1"/>
  <c r="T285" i="1" s="1"/>
  <c r="U285" i="1"/>
  <c r="W285" i="1"/>
  <c r="T309" i="1" a="1"/>
  <c r="T309" i="1" s="1"/>
  <c r="U309" i="1"/>
  <c r="W309" i="1"/>
  <c r="T642" i="1" a="1"/>
  <c r="T642" i="1" s="1"/>
  <c r="U642" i="1"/>
  <c r="W642" i="1"/>
  <c r="T625" i="1" a="1"/>
  <c r="T625" i="1" s="1"/>
  <c r="U625" i="1"/>
  <c r="W625" i="1"/>
  <c r="T256" i="1" a="1"/>
  <c r="T256" i="1" s="1"/>
  <c r="U256" i="1"/>
  <c r="W256" i="1"/>
  <c r="T8" i="1" a="1"/>
  <c r="T8" i="1" s="1"/>
  <c r="U8" i="1"/>
  <c r="W8" i="1"/>
  <c r="U37" i="1"/>
  <c r="T37" i="1" a="1"/>
  <c r="T37" i="1" s="1"/>
  <c r="W37" i="1"/>
  <c r="T70" i="1" a="1"/>
  <c r="T70" i="1" s="1"/>
  <c r="U70" i="1"/>
  <c r="W70" i="1"/>
  <c r="T107" i="1" a="1"/>
  <c r="T107" i="1" s="1"/>
  <c r="U107" i="1"/>
  <c r="W107" i="1"/>
  <c r="T136" i="1" a="1"/>
  <c r="T136" i="1" s="1"/>
  <c r="U136" i="1"/>
  <c r="W136" i="1"/>
  <c r="T160" i="1" a="1"/>
  <c r="T160" i="1" s="1"/>
  <c r="U160" i="1"/>
  <c r="W160" i="1"/>
  <c r="T184" i="1" a="1"/>
  <c r="T184" i="1" s="1"/>
  <c r="U184" i="1"/>
  <c r="W184" i="1"/>
  <c r="T210" i="1" a="1"/>
  <c r="T210" i="1" s="1"/>
  <c r="U210" i="1"/>
  <c r="W210" i="1"/>
  <c r="T234" i="1" a="1"/>
  <c r="T234" i="1" s="1"/>
  <c r="U234" i="1"/>
  <c r="W234" i="1"/>
  <c r="T258" i="1" a="1"/>
  <c r="T258" i="1" s="1"/>
  <c r="U258" i="1"/>
  <c r="W258" i="1"/>
  <c r="T286" i="1" a="1"/>
  <c r="T286" i="1" s="1"/>
  <c r="U286" i="1"/>
  <c r="W286" i="1"/>
  <c r="T310" i="1" a="1"/>
  <c r="T310" i="1" s="1"/>
  <c r="U310" i="1"/>
  <c r="W310" i="1"/>
  <c r="T502" i="1" a="1"/>
  <c r="T502" i="1" s="1"/>
  <c r="U502" i="1"/>
  <c r="W502" i="1"/>
  <c r="T208" i="1" a="1"/>
  <c r="T208" i="1" s="1"/>
  <c r="U208" i="1"/>
  <c r="W208" i="1"/>
  <c r="T500" i="1" a="1"/>
  <c r="T500" i="1" s="1"/>
  <c r="U500" i="1"/>
  <c r="W500" i="1"/>
  <c r="U476" i="1"/>
  <c r="T476" i="1" a="1"/>
  <c r="T476" i="1" s="1"/>
  <c r="W476" i="1"/>
  <c r="U12" i="1"/>
  <c r="T12" i="1" a="1"/>
  <c r="T12" i="1" s="1"/>
  <c r="W12" i="1"/>
  <c r="T43" i="1" a="1"/>
  <c r="T43" i="1" s="1"/>
  <c r="U43" i="1"/>
  <c r="W43" i="1"/>
  <c r="U1018" i="1"/>
  <c r="T1018" i="1" a="1"/>
  <c r="T1018" i="1" s="1"/>
  <c r="W1018" i="1"/>
  <c r="T65" i="1" a="1"/>
  <c r="T65" i="1" s="1"/>
  <c r="U65" i="1"/>
  <c r="U14" i="1"/>
  <c r="T14" i="1" a="1"/>
  <c r="T14" i="1" s="1"/>
  <c r="W14" i="1"/>
  <c r="T46" i="1" a="1"/>
  <c r="T46" i="1" s="1"/>
  <c r="U46" i="1"/>
  <c r="W46" i="1"/>
  <c r="T79" i="1" a="1"/>
  <c r="T79" i="1" s="1"/>
  <c r="W79" i="1"/>
  <c r="U79" i="1"/>
  <c r="T113" i="1" a="1"/>
  <c r="T113" i="1" s="1"/>
  <c r="U113" i="1"/>
  <c r="U142" i="1"/>
  <c r="T142" i="1" a="1"/>
  <c r="T142" i="1" s="1"/>
  <c r="W142" i="1"/>
  <c r="T166" i="1" a="1"/>
  <c r="T166" i="1" s="1"/>
  <c r="U166" i="1"/>
  <c r="W166" i="1"/>
  <c r="T190" i="1" a="1"/>
  <c r="T190" i="1" s="1"/>
  <c r="U190" i="1"/>
  <c r="W190" i="1"/>
  <c r="U216" i="1"/>
  <c r="T216" i="1" a="1"/>
  <c r="T216" i="1" s="1"/>
  <c r="W216" i="1"/>
  <c r="U292" i="1"/>
  <c r="T292" i="1" a="1"/>
  <c r="T292" i="1" s="1"/>
  <c r="W292" i="1"/>
  <c r="T316" i="1" a="1"/>
  <c r="T316" i="1" s="1"/>
  <c r="U316" i="1"/>
  <c r="W316" i="1"/>
  <c r="T340" i="1" a="1"/>
  <c r="T340" i="1" s="1"/>
  <c r="U340" i="1"/>
  <c r="W340" i="1"/>
  <c r="T412" i="1" a="1"/>
  <c r="T412" i="1" s="1"/>
  <c r="U412" i="1"/>
  <c r="W412" i="1"/>
  <c r="T436" i="1" a="1"/>
  <c r="T436" i="1" s="1"/>
  <c r="U436" i="1"/>
  <c r="W436" i="1"/>
  <c r="T460" i="1" a="1"/>
  <c r="T460" i="1" s="1"/>
  <c r="U460" i="1"/>
  <c r="W460" i="1"/>
  <c r="U947" i="1"/>
  <c r="T947" i="1" a="1"/>
  <c r="T947" i="1" s="1"/>
  <c r="W947" i="1"/>
  <c r="U976" i="1"/>
  <c r="T976" i="1" a="1"/>
  <c r="T976" i="1" s="1"/>
  <c r="W976" i="1"/>
  <c r="U1001" i="1"/>
  <c r="T1001" i="1" a="1"/>
  <c r="T1001" i="1" s="1"/>
  <c r="W1001" i="1"/>
  <c r="U35" i="1"/>
  <c r="T35" i="1" a="1"/>
  <c r="T35" i="1" s="1"/>
  <c r="W35" i="1"/>
  <c r="T519" i="1" a="1"/>
  <c r="T519" i="1" s="1"/>
  <c r="U519" i="1"/>
  <c r="W519" i="1"/>
  <c r="T818" i="1" a="1"/>
  <c r="T818" i="1" s="1"/>
  <c r="U818" i="1"/>
  <c r="W818" i="1"/>
  <c r="W835" i="1"/>
  <c r="T835" i="1" a="1"/>
  <c r="T835" i="1" s="1"/>
  <c r="U835" i="1"/>
  <c r="T852" i="1" a="1"/>
  <c r="T852" i="1" s="1"/>
  <c r="U852" i="1"/>
  <c r="W852" i="1"/>
  <c r="T869" i="1" a="1"/>
  <c r="T869" i="1" s="1"/>
  <c r="U869" i="1"/>
  <c r="W869" i="1"/>
  <c r="T886" i="1" a="1"/>
  <c r="T886" i="1" s="1"/>
  <c r="U886" i="1"/>
  <c r="W886" i="1"/>
  <c r="T910" i="1" a="1"/>
  <c r="T910" i="1" s="1"/>
  <c r="U910" i="1"/>
  <c r="U428" i="1"/>
  <c r="T428" i="1" a="1"/>
  <c r="T428" i="1" s="1"/>
  <c r="W428" i="1"/>
  <c r="T760" i="1" a="1"/>
  <c r="T760" i="1" s="1"/>
  <c r="U760" i="1"/>
  <c r="W760" i="1"/>
  <c r="T784" i="1" a="1"/>
  <c r="T784" i="1" s="1"/>
  <c r="U784" i="1"/>
  <c r="W784" i="1"/>
  <c r="T733" i="1" a="1"/>
  <c r="T733" i="1" s="1"/>
  <c r="U733" i="1"/>
  <c r="W733" i="1"/>
  <c r="W65" i="1"/>
  <c r="T731" i="1" a="1"/>
  <c r="T731" i="1" s="1"/>
  <c r="U731" i="1"/>
  <c r="W731" i="1"/>
  <c r="T182" i="1" a="1"/>
  <c r="T182" i="1" s="1"/>
  <c r="U182" i="1"/>
  <c r="W182" i="1"/>
  <c r="T404" i="1" a="1"/>
  <c r="T404" i="1" s="1"/>
  <c r="U404" i="1"/>
  <c r="W404" i="1"/>
  <c r="T20" i="1" a="1"/>
  <c r="T20" i="1" s="1"/>
  <c r="U20" i="1"/>
  <c r="W20" i="1"/>
  <c r="U54" i="1"/>
  <c r="T54" i="1" a="1"/>
  <c r="T54" i="1" s="1"/>
  <c r="W54" i="1"/>
  <c r="T91" i="1" a="1"/>
  <c r="T91" i="1" s="1"/>
  <c r="U91" i="1"/>
  <c r="W91" i="1"/>
  <c r="T118" i="1" a="1"/>
  <c r="T118" i="1" s="1"/>
  <c r="U118" i="1"/>
  <c r="W118" i="1"/>
  <c r="T147" i="1" a="1"/>
  <c r="T147" i="1" s="1"/>
  <c r="U147" i="1"/>
  <c r="W147" i="1"/>
  <c r="T171" i="1" a="1"/>
  <c r="T171" i="1" s="1"/>
  <c r="U171" i="1"/>
  <c r="W171" i="1"/>
  <c r="T195" i="1" a="1"/>
  <c r="T195" i="1" s="1"/>
  <c r="U195" i="1"/>
  <c r="W195" i="1"/>
  <c r="T221" i="1" a="1"/>
  <c r="T221" i="1" s="1"/>
  <c r="U221" i="1"/>
  <c r="W221" i="1"/>
  <c r="T245" i="1" a="1"/>
  <c r="T245" i="1" s="1"/>
  <c r="U245" i="1"/>
  <c r="W245" i="1"/>
  <c r="U273" i="1"/>
  <c r="T273" i="1" a="1"/>
  <c r="T273" i="1" s="1"/>
  <c r="W273" i="1"/>
  <c r="U297" i="1"/>
  <c r="T297" i="1" a="1"/>
  <c r="T297" i="1" s="1"/>
  <c r="W297" i="1"/>
  <c r="U716" i="1"/>
  <c r="T716" i="1" a="1"/>
  <c r="T716" i="1" s="1"/>
  <c r="W716" i="1"/>
  <c r="T308" i="1" a="1"/>
  <c r="T308" i="1" s="1"/>
  <c r="U308" i="1"/>
  <c r="W308" i="1"/>
  <c r="U658" i="1"/>
  <c r="T658" i="1" a="1"/>
  <c r="T658" i="1" s="1"/>
  <c r="W658" i="1"/>
  <c r="T675" i="1" a="1"/>
  <c r="T675" i="1" s="1"/>
  <c r="W675" i="1"/>
  <c r="U675" i="1"/>
  <c r="T699" i="1" a="1"/>
  <c r="T699" i="1" s="1"/>
  <c r="U699" i="1"/>
  <c r="W699" i="1"/>
  <c r="T1019" i="1" a="1"/>
  <c r="T1019" i="1" s="1"/>
  <c r="U1019" i="1"/>
  <c r="W1019" i="1"/>
  <c r="U134" i="1"/>
  <c r="T134" i="1" a="1"/>
  <c r="T134" i="1" s="1"/>
  <c r="W134" i="1"/>
  <c r="T641" i="1" a="1"/>
  <c r="T641" i="1" s="1"/>
  <c r="U641" i="1"/>
  <c r="U948" i="1"/>
  <c r="T948" i="1" a="1"/>
  <c r="T948" i="1" s="1"/>
  <c r="W948" i="1"/>
  <c r="U977" i="1"/>
  <c r="T977" i="1" a="1"/>
  <c r="T977" i="1" s="1"/>
  <c r="U1002" i="1"/>
  <c r="T1002" i="1" a="1"/>
  <c r="T1002" i="1" s="1"/>
  <c r="W1002" i="1"/>
  <c r="T624" i="1" a="1"/>
  <c r="T624" i="1" s="1"/>
  <c r="U624" i="1"/>
  <c r="W624" i="1"/>
  <c r="T819" i="1" a="1"/>
  <c r="T819" i="1" s="1"/>
  <c r="U819" i="1"/>
  <c r="W819" i="1"/>
  <c r="U836" i="1"/>
  <c r="T836" i="1" a="1"/>
  <c r="T836" i="1" s="1"/>
  <c r="W836" i="1"/>
  <c r="T853" i="1" a="1"/>
  <c r="T853" i="1" s="1"/>
  <c r="U853" i="1"/>
  <c r="W853" i="1"/>
  <c r="T870" i="1" a="1"/>
  <c r="T870" i="1" s="1"/>
  <c r="U870" i="1"/>
  <c r="T887" i="1" a="1"/>
  <c r="T887" i="1" s="1"/>
  <c r="U887" i="1"/>
  <c r="W887" i="1"/>
  <c r="T911" i="1" a="1"/>
  <c r="T911" i="1" s="1"/>
  <c r="U911" i="1"/>
  <c r="W911" i="1"/>
  <c r="W209" i="1"/>
  <c r="T232" i="1" a="1"/>
  <c r="T232" i="1" s="1"/>
  <c r="U232" i="1"/>
  <c r="W232" i="1"/>
  <c r="U26" i="1"/>
  <c r="T26" i="1" a="1"/>
  <c r="T26" i="1" s="1"/>
  <c r="W26" i="1"/>
  <c r="T95" i="1" a="1"/>
  <c r="T95" i="1" s="1"/>
  <c r="U95" i="1"/>
  <c r="W95" i="1"/>
  <c r="U201" i="1"/>
  <c r="T201" i="1" a="1"/>
  <c r="T201" i="1" s="1"/>
  <c r="W201" i="1"/>
  <c r="U249" i="1"/>
  <c r="T249" i="1" a="1"/>
  <c r="T249" i="1" s="1"/>
  <c r="W249" i="1"/>
  <c r="T277" i="1" a="1"/>
  <c r="T277" i="1" s="1"/>
  <c r="U277" i="1"/>
  <c r="W277" i="1"/>
  <c r="T301" i="1" a="1"/>
  <c r="T301" i="1" s="1"/>
  <c r="U301" i="1"/>
  <c r="W301" i="1"/>
  <c r="T325" i="1" a="1"/>
  <c r="T325" i="1" s="1"/>
  <c r="U325" i="1"/>
  <c r="W325" i="1"/>
  <c r="T349" i="1" a="1"/>
  <c r="T349" i="1" s="1"/>
  <c r="U349" i="1"/>
  <c r="W349" i="1"/>
  <c r="T445" i="1" a="1"/>
  <c r="T445" i="1" s="1"/>
  <c r="U445" i="1"/>
  <c r="W445" i="1"/>
  <c r="T493" i="1" a="1"/>
  <c r="T493" i="1" s="1"/>
  <c r="U493" i="1"/>
  <c r="W493" i="1"/>
  <c r="T518" i="1" a="1"/>
  <c r="T518" i="1" s="1"/>
  <c r="U518" i="1"/>
  <c r="W518" i="1"/>
  <c r="T542" i="1" a="1"/>
  <c r="T542" i="1" s="1"/>
  <c r="U542" i="1"/>
  <c r="W542" i="1"/>
  <c r="T566" i="1" a="1"/>
  <c r="T566" i="1" s="1"/>
  <c r="U566" i="1"/>
  <c r="W566" i="1"/>
  <c r="T590" i="1" a="1"/>
  <c r="T590" i="1" s="1"/>
  <c r="U590" i="1"/>
  <c r="W590" i="1"/>
  <c r="W233" i="1"/>
  <c r="U332" i="1"/>
  <c r="T332" i="1" a="1"/>
  <c r="T332" i="1" s="1"/>
  <c r="W332" i="1"/>
  <c r="T58" i="1" a="1"/>
  <c r="T58" i="1" s="1"/>
  <c r="U58" i="1"/>
  <c r="W58" i="1"/>
  <c r="U225" i="1"/>
  <c r="T225" i="1" a="1"/>
  <c r="T225" i="1" s="1"/>
  <c r="W225" i="1"/>
  <c r="U469" i="1"/>
  <c r="T469" i="1" a="1"/>
  <c r="T469" i="1" s="1"/>
  <c r="W469" i="1"/>
  <c r="T761" i="1" a="1"/>
  <c r="T761" i="1" s="1"/>
  <c r="U761" i="1"/>
  <c r="T785" i="1" a="1"/>
  <c r="T785" i="1" s="1"/>
  <c r="U785" i="1"/>
  <c r="T284" i="1" a="1"/>
  <c r="T284" i="1" s="1"/>
  <c r="U284" i="1"/>
  <c r="W284" i="1"/>
  <c r="T151" i="1" a="1"/>
  <c r="T151" i="1" s="1"/>
  <c r="W151" i="1"/>
  <c r="U151" i="1"/>
  <c r="T734" i="1" a="1"/>
  <c r="T734" i="1" s="1"/>
  <c r="U734" i="1"/>
  <c r="W734" i="1"/>
  <c r="W641" i="1"/>
  <c r="T6" i="1" a="1"/>
  <c r="T6" i="1" s="1"/>
  <c r="U6" i="1"/>
  <c r="W6" i="1"/>
  <c r="U356" i="1"/>
  <c r="T356" i="1" a="1"/>
  <c r="T356" i="1" s="1"/>
  <c r="W356" i="1"/>
  <c r="T175" i="1" a="1"/>
  <c r="T175" i="1" s="1"/>
  <c r="W175" i="1"/>
  <c r="U175" i="1"/>
  <c r="T421" i="1" a="1"/>
  <c r="T421" i="1" s="1"/>
  <c r="U421" i="1"/>
  <c r="W421" i="1"/>
  <c r="U717" i="1"/>
  <c r="T717" i="1" a="1"/>
  <c r="T717" i="1" s="1"/>
  <c r="W717" i="1"/>
  <c r="U105" i="1"/>
  <c r="T105" i="1" a="1"/>
  <c r="T105" i="1" s="1"/>
  <c r="W105" i="1"/>
  <c r="U452" i="1"/>
  <c r="T452" i="1" a="1"/>
  <c r="T452" i="1" s="1"/>
  <c r="W452" i="1"/>
  <c r="T123" i="1" a="1"/>
  <c r="T123" i="1" s="1"/>
  <c r="U123" i="1"/>
  <c r="W123" i="1"/>
  <c r="T397" i="1" a="1"/>
  <c r="T397" i="1" s="1"/>
  <c r="U397" i="1"/>
  <c r="W397" i="1"/>
  <c r="T30" i="1" a="1"/>
  <c r="T30" i="1" s="1"/>
  <c r="U30" i="1"/>
  <c r="W30" i="1"/>
  <c r="U62" i="1"/>
  <c r="T62" i="1" a="1"/>
  <c r="T62" i="1" s="1"/>
  <c r="W62" i="1"/>
  <c r="T102" i="1" a="1"/>
  <c r="T102" i="1" s="1"/>
  <c r="U102" i="1"/>
  <c r="W102" i="1"/>
  <c r="T127" i="1" a="1"/>
  <c r="T127" i="1" s="1"/>
  <c r="W127" i="1"/>
  <c r="U127" i="1"/>
  <c r="T155" i="1" a="1"/>
  <c r="T155" i="1" s="1"/>
  <c r="U155" i="1"/>
  <c r="W155" i="1"/>
  <c r="T179" i="1" a="1"/>
  <c r="T179" i="1" s="1"/>
  <c r="U179" i="1"/>
  <c r="W179" i="1"/>
  <c r="T205" i="1" a="1"/>
  <c r="T205" i="1" s="1"/>
  <c r="U205" i="1"/>
  <c r="W205" i="1"/>
  <c r="T229" i="1" a="1"/>
  <c r="T229" i="1" s="1"/>
  <c r="U229" i="1"/>
  <c r="W229" i="1"/>
  <c r="T253" i="1" a="1"/>
  <c r="T253" i="1" s="1"/>
  <c r="U253" i="1"/>
  <c r="W253" i="1"/>
  <c r="T281" i="1" a="1"/>
  <c r="T281" i="1" s="1"/>
  <c r="U281" i="1"/>
  <c r="T305" i="1" a="1"/>
  <c r="T305" i="1" s="1"/>
  <c r="U305" i="1"/>
  <c r="T329" i="1" a="1"/>
  <c r="T329" i="1" s="1"/>
  <c r="U329" i="1"/>
  <c r="T353" i="1" a="1"/>
  <c r="T353" i="1" s="1"/>
  <c r="U353" i="1"/>
  <c r="T401" i="1" a="1"/>
  <c r="T401" i="1" s="1"/>
  <c r="U401" i="1"/>
  <c r="T425" i="1" a="1"/>
  <c r="T425" i="1" s="1"/>
  <c r="U425" i="1"/>
  <c r="T449" i="1" a="1"/>
  <c r="T449" i="1" s="1"/>
  <c r="U449" i="1"/>
  <c r="T473" i="1" a="1"/>
  <c r="T473" i="1" s="1"/>
  <c r="U473" i="1"/>
  <c r="T497" i="1" a="1"/>
  <c r="T497" i="1" s="1"/>
  <c r="U497" i="1"/>
  <c r="T659" i="1" a="1"/>
  <c r="T659" i="1" s="1"/>
  <c r="U659" i="1"/>
  <c r="W659" i="1"/>
  <c r="T676" i="1" a="1"/>
  <c r="T676" i="1" s="1"/>
  <c r="U676" i="1"/>
  <c r="W676" i="1"/>
  <c r="T700" i="1" a="1"/>
  <c r="T700" i="1" s="1"/>
  <c r="U700" i="1"/>
  <c r="W700" i="1"/>
  <c r="W257" i="1"/>
  <c r="U333" i="1"/>
  <c r="T333" i="1" a="1"/>
  <c r="T333" i="1" s="1"/>
  <c r="U357" i="1"/>
  <c r="T357" i="1" a="1"/>
  <c r="T357" i="1" s="1"/>
  <c r="T381" i="1" a="1"/>
  <c r="T381" i="1" s="1"/>
  <c r="U381" i="1"/>
  <c r="T405" i="1" a="1"/>
  <c r="T405" i="1" s="1"/>
  <c r="U405" i="1"/>
  <c r="U429" i="1"/>
  <c r="T429" i="1" a="1"/>
  <c r="T429" i="1" s="1"/>
  <c r="U453" i="1"/>
  <c r="T453" i="1" a="1"/>
  <c r="T453" i="1" s="1"/>
  <c r="U477" i="1"/>
  <c r="T477" i="1" a="1"/>
  <c r="T477" i="1" s="1"/>
  <c r="T501" i="1" a="1"/>
  <c r="T501" i="1" s="1"/>
  <c r="U501" i="1"/>
  <c r="T526" i="1" a="1"/>
  <c r="T526" i="1" s="1"/>
  <c r="U526" i="1"/>
  <c r="T550" i="1" a="1"/>
  <c r="T550" i="1" s="1"/>
  <c r="U550" i="1"/>
  <c r="T574" i="1" a="1"/>
  <c r="T574" i="1" s="1"/>
  <c r="U574" i="1"/>
  <c r="T598" i="1" a="1"/>
  <c r="T598" i="1" s="1"/>
  <c r="U598" i="1"/>
  <c r="U608" i="1"/>
  <c r="T608" i="1" a="1"/>
  <c r="T608" i="1" s="1"/>
  <c r="U632" i="1"/>
  <c r="T632" i="1" a="1"/>
  <c r="T632" i="1" s="1"/>
  <c r="U649" i="1"/>
  <c r="T649" i="1" a="1"/>
  <c r="T649" i="1" s="1"/>
  <c r="T683" i="1" a="1"/>
  <c r="T683" i="1" s="1"/>
  <c r="U683" i="1"/>
  <c r="T707" i="1" a="1"/>
  <c r="T707" i="1" s="1"/>
  <c r="U707" i="1"/>
  <c r="T724" i="1" a="1"/>
  <c r="T724" i="1" s="1"/>
  <c r="U724" i="1"/>
  <c r="T751" i="1" a="1"/>
  <c r="T751" i="1" s="1"/>
  <c r="U751" i="1"/>
  <c r="T768" i="1" a="1"/>
  <c r="T768" i="1" s="1"/>
  <c r="U768" i="1"/>
  <c r="T792" i="1" a="1"/>
  <c r="T792" i="1" s="1"/>
  <c r="U792" i="1"/>
  <c r="U802" i="1"/>
  <c r="T802" i="1" a="1"/>
  <c r="T802" i="1" s="1"/>
  <c r="T843" i="1" a="1"/>
  <c r="T843" i="1" s="1"/>
  <c r="U843" i="1"/>
  <c r="T877" i="1" a="1"/>
  <c r="T877" i="1" s="1"/>
  <c r="U877" i="1"/>
  <c r="T894" i="1" a="1"/>
  <c r="T894" i="1" s="1"/>
  <c r="U894" i="1"/>
  <c r="T928" i="1" a="1"/>
  <c r="T928" i="1" s="1"/>
  <c r="U928" i="1"/>
  <c r="T957" i="1" a="1"/>
  <c r="T957" i="1" s="1"/>
  <c r="U957" i="1"/>
  <c r="T985" i="1" a="1"/>
  <c r="T985" i="1" s="1"/>
  <c r="U985" i="1"/>
  <c r="T1026" i="1" a="1"/>
  <c r="T1026" i="1" s="1"/>
  <c r="U1026" i="1"/>
  <c r="W18" i="1"/>
  <c r="W138" i="1"/>
  <c r="W162" i="1"/>
  <c r="W282" i="1"/>
  <c r="W306" i="1"/>
  <c r="W330" i="1"/>
  <c r="W354" i="1"/>
  <c r="W378" i="1"/>
  <c r="W402" i="1"/>
  <c r="W426" i="1"/>
  <c r="W450" i="1"/>
  <c r="W474" i="1"/>
  <c r="W498" i="1"/>
  <c r="W522" i="1"/>
  <c r="W570" i="1"/>
  <c r="W594" i="1"/>
  <c r="W618" i="1"/>
  <c r="W786" i="1"/>
  <c r="W842" i="1"/>
  <c r="W1011" i="1"/>
  <c r="U532" i="1"/>
  <c r="U334" i="1"/>
  <c r="T334" i="1" a="1"/>
  <c r="T334" i="1" s="1"/>
  <c r="U358" i="1"/>
  <c r="T358" i="1" a="1"/>
  <c r="T358" i="1" s="1"/>
  <c r="T382" i="1" a="1"/>
  <c r="T382" i="1" s="1"/>
  <c r="U382" i="1"/>
  <c r="T406" i="1" a="1"/>
  <c r="T406" i="1" s="1"/>
  <c r="U406" i="1"/>
  <c r="U430" i="1"/>
  <c r="T430" i="1" a="1"/>
  <c r="T430" i="1" s="1"/>
  <c r="U454" i="1"/>
  <c r="T454" i="1" a="1"/>
  <c r="T454" i="1" s="1"/>
  <c r="U478" i="1"/>
  <c r="T478" i="1" a="1"/>
  <c r="T478" i="1" s="1"/>
  <c r="T533" i="1" a="1"/>
  <c r="T533" i="1" s="1"/>
  <c r="U533" i="1"/>
  <c r="T557" i="1" a="1"/>
  <c r="T557" i="1" s="1"/>
  <c r="U557" i="1"/>
  <c r="T581" i="1" a="1"/>
  <c r="T581" i="1" s="1"/>
  <c r="U581" i="1"/>
  <c r="T615" i="1" a="1"/>
  <c r="T615" i="1" s="1"/>
  <c r="U615" i="1"/>
  <c r="T639" i="1" a="1"/>
  <c r="T639" i="1" s="1"/>
  <c r="U639" i="1"/>
  <c r="T666" i="1" a="1"/>
  <c r="T666" i="1" s="1"/>
  <c r="U666" i="1"/>
  <c r="T690" i="1" a="1"/>
  <c r="T690" i="1" s="1"/>
  <c r="U690" i="1"/>
  <c r="T741" i="1" a="1"/>
  <c r="T741" i="1" s="1"/>
  <c r="U741" i="1"/>
  <c r="T775" i="1" a="1"/>
  <c r="T775" i="1" s="1"/>
  <c r="U775" i="1"/>
  <c r="T809" i="1" a="1"/>
  <c r="T809" i="1" s="1"/>
  <c r="U809" i="1"/>
  <c r="U826" i="1"/>
  <c r="T826" i="1" a="1"/>
  <c r="T826" i="1" s="1"/>
  <c r="U850" i="1"/>
  <c r="T850" i="1" a="1"/>
  <c r="T850" i="1" s="1"/>
  <c r="U860" i="1"/>
  <c r="T860" i="1" a="1"/>
  <c r="T860" i="1" s="1"/>
  <c r="T901" i="1" a="1"/>
  <c r="T901" i="1" s="1"/>
  <c r="U901" i="1"/>
  <c r="U918" i="1"/>
  <c r="T918" i="1" a="1"/>
  <c r="T918" i="1" s="1"/>
  <c r="T938" i="1" a="1"/>
  <c r="T938" i="1" s="1"/>
  <c r="U938" i="1"/>
  <c r="W938" i="1"/>
  <c r="U967" i="1"/>
  <c r="T967" i="1" a="1"/>
  <c r="T967" i="1" s="1"/>
  <c r="W967" i="1"/>
  <c r="U992" i="1"/>
  <c r="T992" i="1" a="1"/>
  <c r="T992" i="1" s="1"/>
  <c r="W992" i="1"/>
  <c r="T1009" i="1" a="1"/>
  <c r="T1009" i="1" s="1"/>
  <c r="U1009" i="1"/>
  <c r="W19" i="1"/>
  <c r="W163" i="1"/>
  <c r="W259" i="1"/>
  <c r="W283" i="1"/>
  <c r="W307" i="1"/>
  <c r="W331" i="1"/>
  <c r="W355" i="1"/>
  <c r="W379" i="1"/>
  <c r="W403" i="1"/>
  <c r="W427" i="1"/>
  <c r="W451" i="1"/>
  <c r="W475" i="1"/>
  <c r="W499" i="1"/>
  <c r="W547" i="1"/>
  <c r="W667" i="1"/>
  <c r="W843" i="1"/>
  <c r="U55" i="1"/>
  <c r="U124" i="1"/>
  <c r="U535" i="1"/>
  <c r="T9" i="1" a="1"/>
  <c r="T9" i="1" s="1"/>
  <c r="U9" i="1"/>
  <c r="U38" i="1"/>
  <c r="T38" i="1" a="1"/>
  <c r="T38" i="1" s="1"/>
  <c r="T71" i="1" a="1"/>
  <c r="T71" i="1" s="1"/>
  <c r="U71" i="1"/>
  <c r="T108" i="1" a="1"/>
  <c r="T108" i="1" s="1"/>
  <c r="U108" i="1"/>
  <c r="T137" i="1" a="1"/>
  <c r="T137" i="1" s="1"/>
  <c r="U137" i="1"/>
  <c r="T161" i="1" a="1"/>
  <c r="T161" i="1" s="1"/>
  <c r="U161" i="1"/>
  <c r="T185" i="1" a="1"/>
  <c r="T185" i="1" s="1"/>
  <c r="U185" i="1"/>
  <c r="T211" i="1" a="1"/>
  <c r="T211" i="1" s="1"/>
  <c r="T235" i="1" a="1"/>
  <c r="T235" i="1" s="1"/>
  <c r="U235" i="1"/>
  <c r="T259" i="1" a="1"/>
  <c r="T259" i="1" s="1"/>
  <c r="U259" i="1"/>
  <c r="T287" i="1" a="1"/>
  <c r="T287" i="1" s="1"/>
  <c r="U287" i="1"/>
  <c r="T311" i="1" a="1"/>
  <c r="T311" i="1" s="1"/>
  <c r="U311" i="1"/>
  <c r="U335" i="1"/>
  <c r="T335" i="1" a="1"/>
  <c r="T335" i="1" s="1"/>
  <c r="U359" i="1"/>
  <c r="T359" i="1" a="1"/>
  <c r="T359" i="1" s="1"/>
  <c r="T383" i="1" a="1"/>
  <c r="T383" i="1" s="1"/>
  <c r="U383" i="1"/>
  <c r="T407" i="1" a="1"/>
  <c r="T407" i="1" s="1"/>
  <c r="U407" i="1"/>
  <c r="U431" i="1"/>
  <c r="T431" i="1" a="1"/>
  <c r="T431" i="1" s="1"/>
  <c r="U479" i="1"/>
  <c r="T479" i="1" a="1"/>
  <c r="T479" i="1" s="1"/>
  <c r="T503" i="1" a="1"/>
  <c r="T503" i="1" s="1"/>
  <c r="U503" i="1"/>
  <c r="T516" i="1" a="1"/>
  <c r="T516" i="1" s="1"/>
  <c r="U516" i="1"/>
  <c r="T540" i="1" a="1"/>
  <c r="T540" i="1" s="1"/>
  <c r="U540" i="1"/>
  <c r="T564" i="1" a="1"/>
  <c r="T564" i="1" s="1"/>
  <c r="U564" i="1"/>
  <c r="T588" i="1" a="1"/>
  <c r="T588" i="1" s="1"/>
  <c r="U588" i="1"/>
  <c r="T605" i="1" a="1"/>
  <c r="T605" i="1" s="1"/>
  <c r="U605" i="1"/>
  <c r="T622" i="1" a="1"/>
  <c r="T622" i="1" s="1"/>
  <c r="U622" i="1"/>
  <c r="U656" i="1"/>
  <c r="T656" i="1" a="1"/>
  <c r="T656" i="1" s="1"/>
  <c r="U673" i="1"/>
  <c r="T673" i="1" a="1"/>
  <c r="T673" i="1" s="1"/>
  <c r="U697" i="1"/>
  <c r="T697" i="1" a="1"/>
  <c r="T697" i="1" s="1"/>
  <c r="T714" i="1" a="1"/>
  <c r="T714" i="1" s="1"/>
  <c r="U714" i="1"/>
  <c r="T758" i="1" a="1"/>
  <c r="T758" i="1" s="1"/>
  <c r="U758" i="1"/>
  <c r="T782" i="1" a="1"/>
  <c r="T782" i="1" s="1"/>
  <c r="U782" i="1"/>
  <c r="T799" i="1" a="1"/>
  <c r="T799" i="1" s="1"/>
  <c r="U799" i="1"/>
  <c r="U816" i="1"/>
  <c r="T816" i="1" a="1"/>
  <c r="T816" i="1" s="1"/>
  <c r="T833" i="1" a="1"/>
  <c r="T833" i="1" s="1"/>
  <c r="U833" i="1"/>
  <c r="T867" i="1" a="1"/>
  <c r="T867" i="1" s="1"/>
  <c r="U867" i="1"/>
  <c r="T884" i="1" a="1"/>
  <c r="T884" i="1" s="1"/>
  <c r="U884" i="1"/>
  <c r="W884" i="1"/>
  <c r="T908" i="1" a="1"/>
  <c r="T908" i="1" s="1"/>
  <c r="U908" i="1"/>
  <c r="W908" i="1"/>
  <c r="T945" i="1" a="1"/>
  <c r="T945" i="1" s="1"/>
  <c r="U945" i="1"/>
  <c r="T974" i="1" a="1"/>
  <c r="T974" i="1" s="1"/>
  <c r="U974" i="1"/>
  <c r="T999" i="1" a="1"/>
  <c r="T999" i="1" s="1"/>
  <c r="U999" i="1"/>
  <c r="U1016" i="1"/>
  <c r="T1016" i="1" a="1"/>
  <c r="T1016" i="1" s="1"/>
  <c r="W1016" i="1"/>
  <c r="W164" i="1"/>
  <c r="W260" i="1"/>
  <c r="W596" i="1"/>
  <c r="W668" i="1"/>
  <c r="W816" i="1"/>
  <c r="W945" i="1"/>
  <c r="U63" i="1"/>
  <c r="T10" i="1" a="1"/>
  <c r="T10" i="1" s="1"/>
  <c r="U10" i="1"/>
  <c r="T74" i="1" a="1"/>
  <c r="T74" i="1" s="1"/>
  <c r="U74" i="1"/>
  <c r="T109" i="1" a="1"/>
  <c r="T109" i="1" s="1"/>
  <c r="U109" i="1"/>
  <c r="T162" i="1" a="1"/>
  <c r="T162" i="1" s="1"/>
  <c r="U162" i="1"/>
  <c r="T186" i="1" a="1"/>
  <c r="T186" i="1" s="1"/>
  <c r="U186" i="1"/>
  <c r="T212" i="1" a="1"/>
  <c r="T212" i="1" s="1"/>
  <c r="U212" i="1"/>
  <c r="U236" i="1"/>
  <c r="T236" i="1" a="1"/>
  <c r="T236" i="1" s="1"/>
  <c r="U260" i="1"/>
  <c r="T260" i="1" a="1"/>
  <c r="T260" i="1" s="1"/>
  <c r="T288" i="1" a="1"/>
  <c r="T288" i="1" s="1"/>
  <c r="U288" i="1"/>
  <c r="T312" i="1" a="1"/>
  <c r="T312" i="1" s="1"/>
  <c r="U312" i="1"/>
  <c r="U336" i="1"/>
  <c r="T336" i="1" a="1"/>
  <c r="T336" i="1" s="1"/>
  <c r="U360" i="1"/>
  <c r="T360" i="1" a="1"/>
  <c r="T360" i="1" s="1"/>
  <c r="T384" i="1" a="1"/>
  <c r="T384" i="1" s="1"/>
  <c r="U384" i="1"/>
  <c r="T408" i="1" a="1"/>
  <c r="T408" i="1" s="1"/>
  <c r="U408" i="1"/>
  <c r="U432" i="1"/>
  <c r="T432" i="1" a="1"/>
  <c r="T432" i="1" s="1"/>
  <c r="U480" i="1"/>
  <c r="T480" i="1" a="1"/>
  <c r="T480" i="1" s="1"/>
  <c r="T504" i="1" a="1"/>
  <c r="T504" i="1" s="1"/>
  <c r="U504" i="1"/>
  <c r="T523" i="1" a="1"/>
  <c r="T523" i="1" s="1"/>
  <c r="U523" i="1"/>
  <c r="T547" i="1" a="1"/>
  <c r="T547" i="1" s="1"/>
  <c r="T571" i="1" a="1"/>
  <c r="T571" i="1" s="1"/>
  <c r="U571" i="1"/>
  <c r="T595" i="1" a="1"/>
  <c r="T595" i="1" s="1"/>
  <c r="U595" i="1"/>
  <c r="U629" i="1"/>
  <c r="T629" i="1" a="1"/>
  <c r="T629" i="1" s="1"/>
  <c r="T646" i="1" a="1"/>
  <c r="T646" i="1" s="1"/>
  <c r="U646" i="1"/>
  <c r="U680" i="1"/>
  <c r="T680" i="1" a="1"/>
  <c r="T680" i="1" s="1"/>
  <c r="U704" i="1"/>
  <c r="T704" i="1" a="1"/>
  <c r="T704" i="1" s="1"/>
  <c r="U721" i="1"/>
  <c r="T721" i="1" a="1"/>
  <c r="T721" i="1" s="1"/>
  <c r="T738" i="1" a="1"/>
  <c r="T738" i="1" s="1"/>
  <c r="U738" i="1"/>
  <c r="T748" i="1" a="1"/>
  <c r="T748" i="1" s="1"/>
  <c r="U748" i="1"/>
  <c r="T765" i="1" a="1"/>
  <c r="T765" i="1" s="1"/>
  <c r="U765" i="1"/>
  <c r="T789" i="1" a="1"/>
  <c r="T789" i="1" s="1"/>
  <c r="U789" i="1"/>
  <c r="U840" i="1"/>
  <c r="T840" i="1" a="1"/>
  <c r="T840" i="1" s="1"/>
  <c r="U874" i="1"/>
  <c r="T874" i="1" a="1"/>
  <c r="T874" i="1" s="1"/>
  <c r="T891" i="1" a="1"/>
  <c r="T891" i="1" s="1"/>
  <c r="U891" i="1"/>
  <c r="T925" i="1" a="1"/>
  <c r="T925" i="1" s="1"/>
  <c r="U925" i="1"/>
  <c r="T954" i="1" a="1"/>
  <c r="T954" i="1" s="1"/>
  <c r="U954" i="1"/>
  <c r="T982" i="1" a="1"/>
  <c r="T982" i="1" s="1"/>
  <c r="U982" i="1"/>
  <c r="T1023" i="1" a="1"/>
  <c r="T1023" i="1" s="1"/>
  <c r="U1023" i="1"/>
  <c r="W165" i="1"/>
  <c r="W333" i="1"/>
  <c r="W357" i="1"/>
  <c r="W381" i="1"/>
  <c r="W405" i="1"/>
  <c r="W429" i="1"/>
  <c r="W453" i="1"/>
  <c r="W477" i="1"/>
  <c r="W501" i="1"/>
  <c r="W525" i="1"/>
  <c r="W597" i="1"/>
  <c r="W645" i="1"/>
  <c r="W669" i="1"/>
  <c r="W741" i="1"/>
  <c r="W765" i="1"/>
  <c r="W789" i="1"/>
  <c r="W984" i="1"/>
  <c r="U570" i="1"/>
  <c r="T11" i="1" a="1"/>
  <c r="T11" i="1" s="1"/>
  <c r="U11" i="1"/>
  <c r="T42" i="1" a="1"/>
  <c r="T42" i="1" s="1"/>
  <c r="U42" i="1"/>
  <c r="T75" i="1" a="1"/>
  <c r="T75" i="1" s="1"/>
  <c r="U75" i="1"/>
  <c r="T110" i="1" a="1"/>
  <c r="T110" i="1" s="1"/>
  <c r="U110" i="1"/>
  <c r="T139" i="1" a="1"/>
  <c r="T139" i="1" s="1"/>
  <c r="U139" i="1"/>
  <c r="T163" i="1" a="1"/>
  <c r="T163" i="1" s="1"/>
  <c r="U163" i="1"/>
  <c r="T187" i="1" a="1"/>
  <c r="T187" i="1" s="1"/>
  <c r="U187" i="1"/>
  <c r="U213" i="1"/>
  <c r="T213" i="1" a="1"/>
  <c r="T213" i="1" s="1"/>
  <c r="T289" i="1" a="1"/>
  <c r="T289" i="1" s="1"/>
  <c r="U289" i="1"/>
  <c r="U313" i="1"/>
  <c r="T313" i="1" a="1"/>
  <c r="T313" i="1" s="1"/>
  <c r="U337" i="1"/>
  <c r="T337" i="1" a="1"/>
  <c r="T337" i="1" s="1"/>
  <c r="U361" i="1"/>
  <c r="T361" i="1" a="1"/>
  <c r="T361" i="1" s="1"/>
  <c r="T385" i="1" a="1"/>
  <c r="T385" i="1" s="1"/>
  <c r="U385" i="1"/>
  <c r="U409" i="1"/>
  <c r="T409" i="1" a="1"/>
  <c r="T409" i="1" s="1"/>
  <c r="U433" i="1"/>
  <c r="T433" i="1" a="1"/>
  <c r="T433" i="1" s="1"/>
  <c r="U481" i="1"/>
  <c r="T481" i="1" a="1"/>
  <c r="T481" i="1" s="1"/>
  <c r="T505" i="1" a="1"/>
  <c r="T505" i="1" s="1"/>
  <c r="U505" i="1"/>
  <c r="T530" i="1" a="1"/>
  <c r="T530" i="1" s="1"/>
  <c r="U530" i="1"/>
  <c r="T554" i="1" a="1"/>
  <c r="T554" i="1" s="1"/>
  <c r="U554" i="1"/>
  <c r="T578" i="1" a="1"/>
  <c r="T578" i="1" s="1"/>
  <c r="U578" i="1"/>
  <c r="T602" i="1" a="1"/>
  <c r="T602" i="1" s="1"/>
  <c r="U602" i="1"/>
  <c r="T612" i="1" a="1"/>
  <c r="T612" i="1" s="1"/>
  <c r="U612" i="1"/>
  <c r="T636" i="1" a="1"/>
  <c r="T636" i="1" s="1"/>
  <c r="U636" i="1"/>
  <c r="T663" i="1" a="1"/>
  <c r="T663" i="1" s="1"/>
  <c r="U663" i="1"/>
  <c r="T687" i="1" a="1"/>
  <c r="T687" i="1" s="1"/>
  <c r="U687" i="1"/>
  <c r="U711" i="1"/>
  <c r="T711" i="1" a="1"/>
  <c r="T711" i="1" s="1"/>
  <c r="U728" i="1"/>
  <c r="T728" i="1" a="1"/>
  <c r="T728" i="1" s="1"/>
  <c r="T755" i="1" a="1"/>
  <c r="T755" i="1" s="1"/>
  <c r="U755" i="1"/>
  <c r="T772" i="1" a="1"/>
  <c r="T772" i="1" s="1"/>
  <c r="U772" i="1"/>
  <c r="T806" i="1" a="1"/>
  <c r="T806" i="1" s="1"/>
  <c r="U806" i="1"/>
  <c r="T823" i="1" a="1"/>
  <c r="T823" i="1" s="1"/>
  <c r="U823" i="1"/>
  <c r="T847" i="1" a="1"/>
  <c r="T847" i="1" s="1"/>
  <c r="U847" i="1"/>
  <c r="T857" i="1" a="1"/>
  <c r="T857" i="1" s="1"/>
  <c r="U857" i="1"/>
  <c r="T881" i="1" a="1"/>
  <c r="T881" i="1" s="1"/>
  <c r="U881" i="1"/>
  <c r="U898" i="1"/>
  <c r="T898" i="1" a="1"/>
  <c r="T898" i="1" s="1"/>
  <c r="T915" i="1" a="1"/>
  <c r="T915" i="1" s="1"/>
  <c r="U915" i="1"/>
  <c r="T932" i="1" a="1"/>
  <c r="T932" i="1" s="1"/>
  <c r="U932" i="1"/>
  <c r="T961" i="1" a="1"/>
  <c r="T961" i="1" s="1"/>
  <c r="U961" i="1"/>
  <c r="U989" i="1"/>
  <c r="T989" i="1" a="1"/>
  <c r="T989" i="1" s="1"/>
  <c r="T1006" i="1" a="1"/>
  <c r="T1006" i="1" s="1"/>
  <c r="U1006" i="1"/>
  <c r="W22" i="1"/>
  <c r="W262" i="1"/>
  <c r="W334" i="1"/>
  <c r="W358" i="1"/>
  <c r="W382" i="1"/>
  <c r="W406" i="1"/>
  <c r="W430" i="1"/>
  <c r="W454" i="1"/>
  <c r="W478" i="1"/>
  <c r="W526" i="1"/>
  <c r="W550" i="1"/>
  <c r="W574" i="1"/>
  <c r="W598" i="1"/>
  <c r="W622" i="1"/>
  <c r="W646" i="1"/>
  <c r="W877" i="1"/>
  <c r="W985" i="1"/>
  <c r="T47" i="1" a="1"/>
  <c r="T47" i="1" s="1"/>
  <c r="U140" i="1"/>
  <c r="T140" i="1" a="1"/>
  <c r="T140" i="1" s="1"/>
  <c r="T164" i="1" a="1"/>
  <c r="T164" i="1" s="1"/>
  <c r="U164" i="1"/>
  <c r="T188" i="1" a="1"/>
  <c r="T188" i="1" s="1"/>
  <c r="U188" i="1"/>
  <c r="U214" i="1"/>
  <c r="T214" i="1" a="1"/>
  <c r="T214" i="1" s="1"/>
  <c r="U238" i="1"/>
  <c r="T238" i="1" a="1"/>
  <c r="T238" i="1" s="1"/>
  <c r="U262" i="1"/>
  <c r="T262" i="1" a="1"/>
  <c r="T262" i="1" s="1"/>
  <c r="T290" i="1" a="1"/>
  <c r="T290" i="1" s="1"/>
  <c r="U290" i="1"/>
  <c r="T314" i="1" a="1"/>
  <c r="T314" i="1" s="1"/>
  <c r="U314" i="1"/>
  <c r="T338" i="1" a="1"/>
  <c r="T338" i="1" s="1"/>
  <c r="U338" i="1"/>
  <c r="T362" i="1" a="1"/>
  <c r="T362" i="1" s="1"/>
  <c r="U362" i="1"/>
  <c r="T386" i="1" a="1"/>
  <c r="T386" i="1" s="1"/>
  <c r="U386" i="1"/>
  <c r="T434" i="1" a="1"/>
  <c r="T434" i="1" s="1"/>
  <c r="U434" i="1"/>
  <c r="T458" i="1" a="1"/>
  <c r="T458" i="1" s="1"/>
  <c r="U458" i="1"/>
  <c r="T482" i="1" a="1"/>
  <c r="T482" i="1" s="1"/>
  <c r="U482" i="1"/>
  <c r="T506" i="1" a="1"/>
  <c r="T506" i="1" s="1"/>
  <c r="U506" i="1"/>
  <c r="T537" i="1" a="1"/>
  <c r="T537" i="1" s="1"/>
  <c r="U537" i="1"/>
  <c r="U561" i="1"/>
  <c r="T561" i="1" a="1"/>
  <c r="T561" i="1" s="1"/>
  <c r="U585" i="1"/>
  <c r="T585" i="1" a="1"/>
  <c r="T585" i="1" s="1"/>
  <c r="T619" i="1" a="1"/>
  <c r="T619" i="1" s="1"/>
  <c r="U619" i="1"/>
  <c r="T653" i="1" a="1"/>
  <c r="T653" i="1" s="1"/>
  <c r="U653" i="1"/>
  <c r="T670" i="1" a="1"/>
  <c r="T670" i="1" s="1"/>
  <c r="U670" i="1"/>
  <c r="U694" i="1"/>
  <c r="T694" i="1" a="1"/>
  <c r="T694" i="1" s="1"/>
  <c r="T779" i="1" a="1"/>
  <c r="T779" i="1" s="1"/>
  <c r="U779" i="1"/>
  <c r="T796" i="1" a="1"/>
  <c r="T796" i="1" s="1"/>
  <c r="U796" i="1"/>
  <c r="T813" i="1" a="1"/>
  <c r="T813" i="1" s="1"/>
  <c r="U813" i="1"/>
  <c r="T830" i="1" a="1"/>
  <c r="T830" i="1" s="1"/>
  <c r="U830" i="1"/>
  <c r="U864" i="1"/>
  <c r="T864" i="1" a="1"/>
  <c r="T864" i="1" s="1"/>
  <c r="T905" i="1" a="1"/>
  <c r="T905" i="1" s="1"/>
  <c r="U905" i="1"/>
  <c r="U922" i="1"/>
  <c r="T922" i="1" a="1"/>
  <c r="T922" i="1" s="1"/>
  <c r="W922" i="1"/>
  <c r="T942" i="1" a="1"/>
  <c r="T942" i="1" s="1"/>
  <c r="U942" i="1"/>
  <c r="T971" i="1" a="1"/>
  <c r="T971" i="1" s="1"/>
  <c r="T996" i="1" a="1"/>
  <c r="T996" i="1" s="1"/>
  <c r="U996" i="1"/>
  <c r="U1013" i="1"/>
  <c r="T1013" i="1" a="1"/>
  <c r="T1013" i="1" s="1"/>
  <c r="W23" i="1"/>
  <c r="W47" i="1"/>
  <c r="W71" i="1"/>
  <c r="W167" i="1"/>
  <c r="W263" i="1"/>
  <c r="W287" i="1"/>
  <c r="W311" i="1"/>
  <c r="W335" i="1"/>
  <c r="W359" i="1"/>
  <c r="W383" i="1"/>
  <c r="W407" i="1"/>
  <c r="W431" i="1"/>
  <c r="W479" i="1"/>
  <c r="W503" i="1"/>
  <c r="W671" i="1"/>
  <c r="W847" i="1"/>
  <c r="W914" i="1"/>
  <c r="U13" i="1"/>
  <c r="T13" i="1" a="1"/>
  <c r="T13" i="1" s="1"/>
  <c r="T44" i="1" a="1"/>
  <c r="T44" i="1" s="1"/>
  <c r="U44" i="1"/>
  <c r="T78" i="1" a="1"/>
  <c r="T78" i="1" s="1"/>
  <c r="U78" i="1"/>
  <c r="T112" i="1" a="1"/>
  <c r="T112" i="1" s="1"/>
  <c r="U112" i="1"/>
  <c r="U141" i="1"/>
  <c r="T141" i="1" a="1"/>
  <c r="T141" i="1" s="1"/>
  <c r="T165" i="1" a="1"/>
  <c r="T165" i="1" s="1"/>
  <c r="U165" i="1"/>
  <c r="T189" i="1" a="1"/>
  <c r="T189" i="1" s="1"/>
  <c r="U189" i="1"/>
  <c r="U215" i="1"/>
  <c r="T215" i="1" a="1"/>
  <c r="T215" i="1" s="1"/>
  <c r="U239" i="1"/>
  <c r="T239" i="1" a="1"/>
  <c r="T239" i="1" s="1"/>
  <c r="U263" i="1"/>
  <c r="T263" i="1" a="1"/>
  <c r="T263" i="1" s="1"/>
  <c r="T315" i="1" a="1"/>
  <c r="T315" i="1" s="1"/>
  <c r="U315" i="1"/>
  <c r="T339" i="1" a="1"/>
  <c r="T339" i="1" s="1"/>
  <c r="U339" i="1"/>
  <c r="T363" i="1" a="1"/>
  <c r="T363" i="1" s="1"/>
  <c r="U363" i="1"/>
  <c r="T411" i="1" a="1"/>
  <c r="T411" i="1" s="1"/>
  <c r="U411" i="1"/>
  <c r="T435" i="1" a="1"/>
  <c r="T435" i="1" s="1"/>
  <c r="U435" i="1"/>
  <c r="T459" i="1" a="1"/>
  <c r="T459" i="1" s="1"/>
  <c r="U459" i="1"/>
  <c r="T483" i="1" a="1"/>
  <c r="T483" i="1" s="1"/>
  <c r="U483" i="1"/>
  <c r="T507" i="1" a="1"/>
  <c r="T507" i="1" s="1"/>
  <c r="U507" i="1"/>
  <c r="T520" i="1" a="1"/>
  <c r="T520" i="1" s="1"/>
  <c r="U520" i="1"/>
  <c r="T544" i="1" a="1"/>
  <c r="T544" i="1" s="1"/>
  <c r="U544" i="1"/>
  <c r="T568" i="1" a="1"/>
  <c r="T568" i="1" s="1"/>
  <c r="U568" i="1"/>
  <c r="T592" i="1" a="1"/>
  <c r="T592" i="1" s="1"/>
  <c r="U592" i="1"/>
  <c r="T626" i="1" a="1"/>
  <c r="T626" i="1" s="1"/>
  <c r="U626" i="1"/>
  <c r="T643" i="1" a="1"/>
  <c r="T643" i="1" s="1"/>
  <c r="U643" i="1"/>
  <c r="T660" i="1" a="1"/>
  <c r="T660" i="1" s="1"/>
  <c r="U660" i="1"/>
  <c r="T677" i="1" a="1"/>
  <c r="T677" i="1" s="1"/>
  <c r="U677" i="1"/>
  <c r="T701" i="1" a="1"/>
  <c r="T701" i="1" s="1"/>
  <c r="U701" i="1"/>
  <c r="U718" i="1"/>
  <c r="T718" i="1" a="1"/>
  <c r="T718" i="1" s="1"/>
  <c r="T735" i="1" a="1"/>
  <c r="T735" i="1" s="1"/>
  <c r="U735" i="1"/>
  <c r="T745" i="1" a="1"/>
  <c r="T745" i="1" s="1"/>
  <c r="U745" i="1"/>
  <c r="T762" i="1" a="1"/>
  <c r="T762" i="1" s="1"/>
  <c r="U762" i="1"/>
  <c r="T786" i="1" a="1"/>
  <c r="T786" i="1" s="1"/>
  <c r="U786" i="1"/>
  <c r="U837" i="1"/>
  <c r="T837" i="1" a="1"/>
  <c r="T837" i="1" s="1"/>
  <c r="T871" i="1" a="1"/>
  <c r="T871" i="1" s="1"/>
  <c r="U871" i="1"/>
  <c r="T888" i="1" a="1"/>
  <c r="T888" i="1" s="1"/>
  <c r="U888" i="1"/>
  <c r="T912" i="1" a="1"/>
  <c r="T912" i="1" s="1"/>
  <c r="U912" i="1"/>
  <c r="W912" i="1"/>
  <c r="U949" i="1"/>
  <c r="T949" i="1" a="1"/>
  <c r="T949" i="1" s="1"/>
  <c r="U978" i="1"/>
  <c r="T978" i="1" a="1"/>
  <c r="T978" i="1" s="1"/>
  <c r="U1003" i="1"/>
  <c r="T1003" i="1" a="1"/>
  <c r="T1003" i="1" s="1"/>
  <c r="T1020" i="1" a="1"/>
  <c r="T1020" i="1" s="1"/>
  <c r="U1020" i="1"/>
  <c r="W24" i="1"/>
  <c r="W168" i="1"/>
  <c r="W288" i="1"/>
  <c r="W312" i="1"/>
  <c r="W336" i="1"/>
  <c r="W360" i="1"/>
  <c r="W384" i="1"/>
  <c r="W408" i="1"/>
  <c r="W432" i="1"/>
  <c r="W480" i="1"/>
  <c r="W504" i="1"/>
  <c r="W648" i="1"/>
  <c r="W672" i="1"/>
  <c r="W696" i="1"/>
  <c r="W720" i="1"/>
  <c r="W744" i="1"/>
  <c r="W768" i="1"/>
  <c r="W792" i="1"/>
  <c r="W850" i="1"/>
  <c r="W879" i="1"/>
  <c r="W915" i="1"/>
  <c r="W949" i="1"/>
  <c r="U282" i="1"/>
  <c r="U631" i="1"/>
  <c r="T484" i="1" a="1"/>
  <c r="T484" i="1" s="1"/>
  <c r="U484" i="1"/>
  <c r="T508" i="1" a="1"/>
  <c r="T508" i="1" s="1"/>
  <c r="U508" i="1"/>
  <c r="T527" i="1" a="1"/>
  <c r="T527" i="1" s="1"/>
  <c r="U527" i="1"/>
  <c r="T551" i="1" a="1"/>
  <c r="T551" i="1" s="1"/>
  <c r="U551" i="1"/>
  <c r="T575" i="1" a="1"/>
  <c r="T575" i="1" s="1"/>
  <c r="U575" i="1"/>
  <c r="T599" i="1" a="1"/>
  <c r="T599" i="1" s="1"/>
  <c r="U599" i="1"/>
  <c r="U609" i="1"/>
  <c r="T609" i="1" a="1"/>
  <c r="T609" i="1" s="1"/>
  <c r="U633" i="1"/>
  <c r="T633" i="1" a="1"/>
  <c r="T633" i="1" s="1"/>
  <c r="T684" i="1" a="1"/>
  <c r="T684" i="1" s="1"/>
  <c r="U684" i="1"/>
  <c r="T708" i="1" a="1"/>
  <c r="T708" i="1" s="1"/>
  <c r="U708" i="1"/>
  <c r="T725" i="1" a="1"/>
  <c r="T725" i="1" s="1"/>
  <c r="U725" i="1"/>
  <c r="T752" i="1" a="1"/>
  <c r="T752" i="1" s="1"/>
  <c r="U752" i="1"/>
  <c r="T769" i="1" a="1"/>
  <c r="T769" i="1" s="1"/>
  <c r="U769" i="1"/>
  <c r="U793" i="1"/>
  <c r="T793" i="1" a="1"/>
  <c r="T793" i="1" s="1"/>
  <c r="T803" i="1" a="1"/>
  <c r="T803" i="1" s="1"/>
  <c r="U803" i="1"/>
  <c r="T820" i="1" a="1"/>
  <c r="T820" i="1" s="1"/>
  <c r="U820" i="1"/>
  <c r="T844" i="1" a="1"/>
  <c r="T844" i="1" s="1"/>
  <c r="U844" i="1"/>
  <c r="T854" i="1" a="1"/>
  <c r="T854" i="1" s="1"/>
  <c r="U854" i="1"/>
  <c r="T878" i="1" a="1"/>
  <c r="T878" i="1" s="1"/>
  <c r="U878" i="1"/>
  <c r="T895" i="1" a="1"/>
  <c r="T895" i="1" s="1"/>
  <c r="U895" i="1"/>
  <c r="T929" i="1" a="1"/>
  <c r="T929" i="1" s="1"/>
  <c r="U929" i="1"/>
  <c r="T958" i="1" a="1"/>
  <c r="T958" i="1" s="1"/>
  <c r="U958" i="1"/>
  <c r="T986" i="1" a="1"/>
  <c r="T986" i="1" s="1"/>
  <c r="U986" i="1"/>
  <c r="T1027" i="1" a="1"/>
  <c r="T1027" i="1" s="1"/>
  <c r="U1027" i="1"/>
  <c r="W289" i="1"/>
  <c r="W313" i="1"/>
  <c r="W337" i="1"/>
  <c r="W361" i="1"/>
  <c r="W385" i="1"/>
  <c r="W409" i="1"/>
  <c r="W433" i="1"/>
  <c r="W481" i="1"/>
  <c r="W505" i="1"/>
  <c r="W649" i="1"/>
  <c r="W673" i="1"/>
  <c r="W697" i="1"/>
  <c r="W721" i="1"/>
  <c r="W745" i="1"/>
  <c r="W769" i="1"/>
  <c r="W793" i="1"/>
  <c r="W954" i="1"/>
  <c r="U291" i="1"/>
  <c r="U82" i="1"/>
  <c r="T82" i="1" a="1"/>
  <c r="T82" i="1" s="1"/>
  <c r="T114" i="1" a="1"/>
  <c r="T114" i="1" s="1"/>
  <c r="U114" i="1"/>
  <c r="U143" i="1"/>
  <c r="T143" i="1" a="1"/>
  <c r="T143" i="1" s="1"/>
  <c r="T167" i="1" a="1"/>
  <c r="T167" i="1" s="1"/>
  <c r="U167" i="1"/>
  <c r="T191" i="1" a="1"/>
  <c r="T191" i="1" s="1"/>
  <c r="U191" i="1"/>
  <c r="T217" i="1" a="1"/>
  <c r="T217" i="1" s="1"/>
  <c r="U217" i="1"/>
  <c r="T266" i="1" a="1"/>
  <c r="T266" i="1" s="1"/>
  <c r="U266" i="1"/>
  <c r="U293" i="1"/>
  <c r="T293" i="1" a="1"/>
  <c r="T293" i="1" s="1"/>
  <c r="T317" i="1" a="1"/>
  <c r="T317" i="1" s="1"/>
  <c r="U317" i="1"/>
  <c r="T341" i="1" a="1"/>
  <c r="T341" i="1" s="1"/>
  <c r="U341" i="1"/>
  <c r="T437" i="1" a="1"/>
  <c r="T437" i="1" s="1"/>
  <c r="U437" i="1"/>
  <c r="T461" i="1" a="1"/>
  <c r="T461" i="1" s="1"/>
  <c r="U461" i="1"/>
  <c r="T485" i="1" a="1"/>
  <c r="T485" i="1" s="1"/>
  <c r="U485" i="1"/>
  <c r="T534" i="1" a="1"/>
  <c r="T534" i="1" s="1"/>
  <c r="U534" i="1"/>
  <c r="T558" i="1" a="1"/>
  <c r="T558" i="1" s="1"/>
  <c r="U558" i="1"/>
  <c r="T582" i="1" a="1"/>
  <c r="T582" i="1" s="1"/>
  <c r="U582" i="1"/>
  <c r="T616" i="1" a="1"/>
  <c r="T616" i="1" s="1"/>
  <c r="U616" i="1"/>
  <c r="T640" i="1" a="1"/>
  <c r="T640" i="1" s="1"/>
  <c r="U640" i="1"/>
  <c r="T650" i="1" a="1"/>
  <c r="T650" i="1" s="1"/>
  <c r="U650" i="1"/>
  <c r="T667" i="1" a="1"/>
  <c r="T667" i="1" s="1"/>
  <c r="U667" i="1"/>
  <c r="T691" i="1" a="1"/>
  <c r="T691" i="1" s="1"/>
  <c r="U691" i="1"/>
  <c r="T742" i="1" a="1"/>
  <c r="T742" i="1" s="1"/>
  <c r="U742" i="1"/>
  <c r="U776" i="1"/>
  <c r="T776" i="1" a="1"/>
  <c r="T776" i="1" s="1"/>
  <c r="T810" i="1" a="1"/>
  <c r="T810" i="1" s="1"/>
  <c r="U810" i="1"/>
  <c r="T827" i="1" a="1"/>
  <c r="T827" i="1" s="1"/>
  <c r="U827" i="1"/>
  <c r="T851" i="1" a="1"/>
  <c r="T851" i="1" s="1"/>
  <c r="U851" i="1"/>
  <c r="U861" i="1"/>
  <c r="T861" i="1" a="1"/>
  <c r="T861" i="1" s="1"/>
  <c r="W861" i="1"/>
  <c r="T902" i="1" a="1"/>
  <c r="T902" i="1" s="1"/>
  <c r="U902" i="1"/>
  <c r="T919" i="1" a="1"/>
  <c r="T919" i="1" s="1"/>
  <c r="T939" i="1" a="1"/>
  <c r="T939" i="1" s="1"/>
  <c r="U939" i="1"/>
  <c r="W939" i="1"/>
  <c r="U968" i="1"/>
  <c r="T968" i="1" a="1"/>
  <c r="T968" i="1" s="1"/>
  <c r="W968" i="1"/>
  <c r="U993" i="1"/>
  <c r="T993" i="1" a="1"/>
  <c r="T993" i="1" s="1"/>
  <c r="W993" i="1"/>
  <c r="T1010" i="1" a="1"/>
  <c r="T1010" i="1" s="1"/>
  <c r="W74" i="1"/>
  <c r="W194" i="1"/>
  <c r="W266" i="1"/>
  <c r="W290" i="1"/>
  <c r="W314" i="1"/>
  <c r="W338" i="1"/>
  <c r="W362" i="1"/>
  <c r="W386" i="1"/>
  <c r="W410" i="1"/>
  <c r="W434" i="1"/>
  <c r="W458" i="1"/>
  <c r="W482" i="1"/>
  <c r="W506" i="1"/>
  <c r="W530" i="1"/>
  <c r="W554" i="1"/>
  <c r="W578" i="1"/>
  <c r="W602" i="1"/>
  <c r="W626" i="1"/>
  <c r="W650" i="1"/>
  <c r="W674" i="1"/>
  <c r="W881" i="1"/>
  <c r="W989" i="1"/>
  <c r="W1023" i="1"/>
  <c r="U76" i="1"/>
  <c r="U148" i="1"/>
  <c r="U303" i="1"/>
  <c r="T138" i="1" a="1"/>
  <c r="T138" i="1" s="1"/>
  <c r="T16" i="1" a="1"/>
  <c r="T16" i="1" s="1"/>
  <c r="U16" i="1"/>
  <c r="T48" i="1" a="1"/>
  <c r="T48" i="1" s="1"/>
  <c r="U48" i="1"/>
  <c r="U86" i="1"/>
  <c r="T86" i="1" a="1"/>
  <c r="T86" i="1" s="1"/>
  <c r="T115" i="1" a="1"/>
  <c r="T115" i="1" s="1"/>
  <c r="U115" i="1"/>
  <c r="T144" i="1" a="1"/>
  <c r="T144" i="1" s="1"/>
  <c r="U144" i="1"/>
  <c r="T168" i="1" a="1"/>
  <c r="T168" i="1" s="1"/>
  <c r="U168" i="1"/>
  <c r="T192" i="1" a="1"/>
  <c r="T192" i="1" s="1"/>
  <c r="U192" i="1"/>
  <c r="T218" i="1" a="1"/>
  <c r="T218" i="1" s="1"/>
  <c r="U218" i="1"/>
  <c r="T242" i="1" a="1"/>
  <c r="T242" i="1" s="1"/>
  <c r="U242" i="1"/>
  <c r="T270" i="1" a="1"/>
  <c r="T270" i="1" s="1"/>
  <c r="U270" i="1"/>
  <c r="T294" i="1" a="1"/>
  <c r="T294" i="1" s="1"/>
  <c r="U294" i="1"/>
  <c r="T318" i="1" a="1"/>
  <c r="T318" i="1" s="1"/>
  <c r="U318" i="1"/>
  <c r="T342" i="1" a="1"/>
  <c r="T342" i="1" s="1"/>
  <c r="U342" i="1"/>
  <c r="T366" i="1" a="1"/>
  <c r="T366" i="1" s="1"/>
  <c r="T390" i="1" a="1"/>
  <c r="T390" i="1" s="1"/>
  <c r="U390" i="1"/>
  <c r="T414" i="1" a="1"/>
  <c r="T414" i="1" s="1"/>
  <c r="U414" i="1"/>
  <c r="T438" i="1" a="1"/>
  <c r="T438" i="1" s="1"/>
  <c r="U438" i="1"/>
  <c r="T462" i="1" a="1"/>
  <c r="T462" i="1" s="1"/>
  <c r="U462" i="1"/>
  <c r="T486" i="1" a="1"/>
  <c r="T486" i="1" s="1"/>
  <c r="U486" i="1"/>
  <c r="T510" i="1" a="1"/>
  <c r="T510" i="1" s="1"/>
  <c r="U510" i="1"/>
  <c r="T517" i="1" a="1"/>
  <c r="T517" i="1" s="1"/>
  <c r="U517" i="1"/>
  <c r="T541" i="1" a="1"/>
  <c r="T541" i="1" s="1"/>
  <c r="U541" i="1"/>
  <c r="T565" i="1" a="1"/>
  <c r="T565" i="1" s="1"/>
  <c r="U565" i="1"/>
  <c r="T589" i="1" a="1"/>
  <c r="T589" i="1" s="1"/>
  <c r="U589" i="1"/>
  <c r="T623" i="1" a="1"/>
  <c r="T623" i="1" s="1"/>
  <c r="U623" i="1"/>
  <c r="U657" i="1"/>
  <c r="T657" i="1" a="1"/>
  <c r="T657" i="1" s="1"/>
  <c r="T674" i="1" a="1"/>
  <c r="T674" i="1" s="1"/>
  <c r="U674" i="1"/>
  <c r="T698" i="1" a="1"/>
  <c r="T698" i="1" s="1"/>
  <c r="T715" i="1" a="1"/>
  <c r="T715" i="1" s="1"/>
  <c r="U715" i="1"/>
  <c r="T732" i="1" a="1"/>
  <c r="T732" i="1" s="1"/>
  <c r="U732" i="1"/>
  <c r="T759" i="1" a="1"/>
  <c r="T759" i="1" s="1"/>
  <c r="U759" i="1"/>
  <c r="T783" i="1" a="1"/>
  <c r="T783" i="1" s="1"/>
  <c r="U783" i="1"/>
  <c r="U817" i="1"/>
  <c r="T817" i="1" a="1"/>
  <c r="T817" i="1" s="1"/>
  <c r="T834" i="1" a="1"/>
  <c r="T834" i="1" s="1"/>
  <c r="U834" i="1"/>
  <c r="T868" i="1" a="1"/>
  <c r="T868" i="1" s="1"/>
  <c r="U868" i="1"/>
  <c r="T885" i="1" a="1"/>
  <c r="T885" i="1" s="1"/>
  <c r="U885" i="1"/>
  <c r="W885" i="1"/>
  <c r="T909" i="1" a="1"/>
  <c r="T909" i="1" s="1"/>
  <c r="U909" i="1"/>
  <c r="W909" i="1"/>
  <c r="T946" i="1" a="1"/>
  <c r="T946" i="1" s="1"/>
  <c r="U946" i="1"/>
  <c r="T975" i="1" a="1"/>
  <c r="T975" i="1" s="1"/>
  <c r="U975" i="1"/>
  <c r="T1000" i="1" a="1"/>
  <c r="T1000" i="1" s="1"/>
  <c r="U1000" i="1"/>
  <c r="U1017" i="1"/>
  <c r="T1017" i="1" a="1"/>
  <c r="T1017" i="1" s="1"/>
  <c r="W1017" i="1"/>
  <c r="W27" i="1"/>
  <c r="W75" i="1"/>
  <c r="W219" i="1"/>
  <c r="W291" i="1"/>
  <c r="W315" i="1"/>
  <c r="W339" i="1"/>
  <c r="W363" i="1"/>
  <c r="W411" i="1"/>
  <c r="W435" i="1"/>
  <c r="W459" i="1"/>
  <c r="W483" i="1"/>
  <c r="W507" i="1"/>
  <c r="W823" i="1"/>
  <c r="W918" i="1"/>
  <c r="U698" i="1"/>
  <c r="T174" i="1" a="1"/>
  <c r="T174" i="1" s="1"/>
  <c r="T18" i="1" a="1"/>
  <c r="T18" i="1" s="1"/>
  <c r="U18" i="1"/>
  <c r="T49" i="1" a="1"/>
  <c r="T49" i="1" s="1"/>
  <c r="U49" i="1"/>
  <c r="T116" i="1" a="1"/>
  <c r="T116" i="1" s="1"/>
  <c r="U116" i="1"/>
  <c r="T145" i="1" a="1"/>
  <c r="T145" i="1" s="1"/>
  <c r="U145" i="1"/>
  <c r="T169" i="1" a="1"/>
  <c r="T169" i="1" s="1"/>
  <c r="U169" i="1"/>
  <c r="U193" i="1"/>
  <c r="T193" i="1" a="1"/>
  <c r="T193" i="1" s="1"/>
  <c r="T243" i="1" a="1"/>
  <c r="T243" i="1" s="1"/>
  <c r="U243" i="1"/>
  <c r="T271" i="1" a="1"/>
  <c r="T271" i="1" s="1"/>
  <c r="U271" i="1"/>
  <c r="T295" i="1" a="1"/>
  <c r="T295" i="1" s="1"/>
  <c r="U295" i="1"/>
  <c r="T319" i="1" a="1"/>
  <c r="T319" i="1" s="1"/>
  <c r="U319" i="1"/>
  <c r="T343" i="1" a="1"/>
  <c r="T343" i="1" s="1"/>
  <c r="T367" i="1" a="1"/>
  <c r="T367" i="1" s="1"/>
  <c r="U367" i="1"/>
  <c r="T391" i="1" a="1"/>
  <c r="T391" i="1" s="1"/>
  <c r="U391" i="1"/>
  <c r="T415" i="1" a="1"/>
  <c r="T415" i="1" s="1"/>
  <c r="U415" i="1"/>
  <c r="T439" i="1" a="1"/>
  <c r="T439" i="1" s="1"/>
  <c r="U439" i="1"/>
  <c r="T463" i="1" a="1"/>
  <c r="T463" i="1" s="1"/>
  <c r="U463" i="1"/>
  <c r="T487" i="1" a="1"/>
  <c r="T487" i="1" s="1"/>
  <c r="U487" i="1"/>
  <c r="T511" i="1" a="1"/>
  <c r="T511" i="1" s="1"/>
  <c r="U511" i="1"/>
  <c r="T524" i="1" a="1"/>
  <c r="T524" i="1" s="1"/>
  <c r="U524" i="1"/>
  <c r="T548" i="1" a="1"/>
  <c r="T548" i="1" s="1"/>
  <c r="U548" i="1"/>
  <c r="T572" i="1" a="1"/>
  <c r="T572" i="1" s="1"/>
  <c r="U572" i="1"/>
  <c r="T596" i="1" a="1"/>
  <c r="T596" i="1" s="1"/>
  <c r="U596" i="1"/>
  <c r="T606" i="1" a="1"/>
  <c r="T606" i="1" s="1"/>
  <c r="U606" i="1"/>
  <c r="U630" i="1"/>
  <c r="T630" i="1" a="1"/>
  <c r="T630" i="1" s="1"/>
  <c r="T647" i="1" a="1"/>
  <c r="T647" i="1" s="1"/>
  <c r="U647" i="1"/>
  <c r="U681" i="1"/>
  <c r="T681" i="1" a="1"/>
  <c r="T681" i="1" s="1"/>
  <c r="U705" i="1"/>
  <c r="T705" i="1" a="1"/>
  <c r="T705" i="1" s="1"/>
  <c r="T722" i="1" a="1"/>
  <c r="T722" i="1" s="1"/>
  <c r="U722" i="1"/>
  <c r="T749" i="1" a="1"/>
  <c r="T749" i="1" s="1"/>
  <c r="U749" i="1"/>
  <c r="T766" i="1" a="1"/>
  <c r="T766" i="1" s="1"/>
  <c r="U766" i="1"/>
  <c r="T790" i="1" a="1"/>
  <c r="T790" i="1" s="1"/>
  <c r="U790" i="1"/>
  <c r="U800" i="1"/>
  <c r="T800" i="1" a="1"/>
  <c r="T800" i="1" s="1"/>
  <c r="W800" i="1"/>
  <c r="U841" i="1"/>
  <c r="T841" i="1" a="1"/>
  <c r="T841" i="1" s="1"/>
  <c r="T875" i="1" a="1"/>
  <c r="T875" i="1" s="1"/>
  <c r="U875" i="1"/>
  <c r="T892" i="1" a="1"/>
  <c r="T892" i="1" s="1"/>
  <c r="U892" i="1"/>
  <c r="T926" i="1" a="1"/>
  <c r="T926" i="1" s="1"/>
  <c r="U926" i="1"/>
  <c r="T955" i="1" a="1"/>
  <c r="T955" i="1" s="1"/>
  <c r="U955" i="1"/>
  <c r="T983" i="1" a="1"/>
  <c r="T983" i="1" s="1"/>
  <c r="U983" i="1"/>
  <c r="T1024" i="1" a="1"/>
  <c r="T1024" i="1" s="1"/>
  <c r="U1024" i="1"/>
  <c r="W3" i="1"/>
  <c r="W28" i="1"/>
  <c r="W76" i="1"/>
  <c r="W484" i="1"/>
  <c r="W508" i="1"/>
  <c r="W724" i="1"/>
  <c r="W748" i="1"/>
  <c r="W772" i="1"/>
  <c r="W796" i="1"/>
  <c r="W826" i="1"/>
  <c r="W854" i="1"/>
  <c r="W919" i="1"/>
  <c r="W957" i="1"/>
  <c r="U15" i="1"/>
  <c r="T19" i="1" a="1"/>
  <c r="T19" i="1" s="1"/>
  <c r="U19" i="1"/>
  <c r="T50" i="1" a="1"/>
  <c r="T50" i="1" s="1"/>
  <c r="U50" i="1"/>
  <c r="T90" i="1" a="1"/>
  <c r="T90" i="1" s="1"/>
  <c r="U90" i="1"/>
  <c r="T117" i="1" a="1"/>
  <c r="T117" i="1" s="1"/>
  <c r="U117" i="1"/>
  <c r="T146" i="1" a="1"/>
  <c r="T146" i="1" s="1"/>
  <c r="U146" i="1"/>
  <c r="T170" i="1" a="1"/>
  <c r="T170" i="1" s="1"/>
  <c r="U170" i="1"/>
  <c r="T220" i="1" a="1"/>
  <c r="T220" i="1" s="1"/>
  <c r="U220" i="1"/>
  <c r="T244" i="1" a="1"/>
  <c r="T244" i="1" s="1"/>
  <c r="U244" i="1"/>
  <c r="U272" i="1"/>
  <c r="U296" i="1"/>
  <c r="T296" i="1" a="1"/>
  <c r="T296" i="1" s="1"/>
  <c r="U320" i="1"/>
  <c r="T320" i="1" a="1"/>
  <c r="T320" i="1" s="1"/>
  <c r="U344" i="1"/>
  <c r="T344" i="1" a="1"/>
  <c r="T344" i="1" s="1"/>
  <c r="T368" i="1" a="1"/>
  <c r="T368" i="1" s="1"/>
  <c r="U368" i="1"/>
  <c r="U416" i="1"/>
  <c r="T416" i="1" a="1"/>
  <c r="T416" i="1" s="1"/>
  <c r="U440" i="1"/>
  <c r="T440" i="1" a="1"/>
  <c r="T440" i="1" s="1"/>
  <c r="U464" i="1"/>
  <c r="T464" i="1" a="1"/>
  <c r="T464" i="1" s="1"/>
  <c r="U488" i="1"/>
  <c r="T488" i="1" a="1"/>
  <c r="T488" i="1" s="1"/>
  <c r="T512" i="1" a="1"/>
  <c r="T512" i="1" s="1"/>
  <c r="U512" i="1"/>
  <c r="T2" i="1" a="1"/>
  <c r="T2" i="1" s="1"/>
  <c r="U2" i="1"/>
  <c r="T531" i="1" a="1"/>
  <c r="T531" i="1" s="1"/>
  <c r="U531" i="1"/>
  <c r="T555" i="1" a="1"/>
  <c r="T555" i="1" s="1"/>
  <c r="U555" i="1"/>
  <c r="T579" i="1" a="1"/>
  <c r="T579" i="1" s="1"/>
  <c r="U579" i="1"/>
  <c r="T613" i="1" a="1"/>
  <c r="T613" i="1" s="1"/>
  <c r="U613" i="1"/>
  <c r="T637" i="1" a="1"/>
  <c r="T637" i="1" s="1"/>
  <c r="U637" i="1"/>
  <c r="T664" i="1" a="1"/>
  <c r="T664" i="1" s="1"/>
  <c r="U664" i="1"/>
  <c r="T688" i="1" a="1"/>
  <c r="T688" i="1" s="1"/>
  <c r="U688" i="1"/>
  <c r="U729" i="1"/>
  <c r="T729" i="1" a="1"/>
  <c r="T729" i="1" s="1"/>
  <c r="T739" i="1" a="1"/>
  <c r="T739" i="1" s="1"/>
  <c r="U739" i="1"/>
  <c r="U773" i="1"/>
  <c r="T807" i="1" a="1"/>
  <c r="T807" i="1" s="1"/>
  <c r="U807" i="1"/>
  <c r="U824" i="1"/>
  <c r="T824" i="1" a="1"/>
  <c r="T824" i="1" s="1"/>
  <c r="W824" i="1"/>
  <c r="U848" i="1"/>
  <c r="T848" i="1" a="1"/>
  <c r="T848" i="1" s="1"/>
  <c r="W848" i="1"/>
  <c r="T858" i="1" a="1"/>
  <c r="T858" i="1" s="1"/>
  <c r="U858" i="1"/>
  <c r="T899" i="1" a="1"/>
  <c r="T899" i="1" s="1"/>
  <c r="U899" i="1"/>
  <c r="T916" i="1" a="1"/>
  <c r="T916" i="1" s="1"/>
  <c r="U916" i="1"/>
  <c r="T934" i="1" a="1"/>
  <c r="T934" i="1" s="1"/>
  <c r="U934" i="1"/>
  <c r="U962" i="1"/>
  <c r="T962" i="1" a="1"/>
  <c r="T962" i="1" s="1"/>
  <c r="U990" i="1"/>
  <c r="T990" i="1" a="1"/>
  <c r="T990" i="1" s="1"/>
  <c r="T1007" i="1" a="1"/>
  <c r="T1007" i="1" s="1"/>
  <c r="U1007" i="1"/>
  <c r="W29" i="1"/>
  <c r="W293" i="1"/>
  <c r="W317" i="1"/>
  <c r="W341" i="1"/>
  <c r="W413" i="1"/>
  <c r="W437" i="1"/>
  <c r="W461" i="1"/>
  <c r="W485" i="1"/>
  <c r="W509" i="1"/>
  <c r="W533" i="1"/>
  <c r="W557" i="1"/>
  <c r="W581" i="1"/>
  <c r="W605" i="1"/>
  <c r="W629" i="1"/>
  <c r="W653" i="1"/>
  <c r="W677" i="1"/>
  <c r="W701" i="1"/>
  <c r="W725" i="1"/>
  <c r="W749" i="1"/>
  <c r="W773" i="1"/>
  <c r="W827" i="1"/>
  <c r="W888" i="1"/>
  <c r="W958" i="1"/>
  <c r="W996" i="1"/>
  <c r="W1026" i="1"/>
  <c r="U343" i="1"/>
  <c r="U345" i="1"/>
  <c r="T345" i="1" a="1"/>
  <c r="T345" i="1" s="1"/>
  <c r="U417" i="1"/>
  <c r="T417" i="1" a="1"/>
  <c r="T417" i="1" s="1"/>
  <c r="U441" i="1"/>
  <c r="T441" i="1" a="1"/>
  <c r="T441" i="1" s="1"/>
  <c r="U465" i="1"/>
  <c r="T465" i="1" a="1"/>
  <c r="T465" i="1" s="1"/>
  <c r="T513" i="1" a="1"/>
  <c r="T513" i="1" s="1"/>
  <c r="U513" i="1"/>
  <c r="T514" i="1" a="1"/>
  <c r="T514" i="1" s="1"/>
  <c r="U514" i="1"/>
  <c r="U538" i="1"/>
  <c r="T538" i="1" a="1"/>
  <c r="T538" i="1" s="1"/>
  <c r="U562" i="1"/>
  <c r="T562" i="1" a="1"/>
  <c r="T562" i="1" s="1"/>
  <c r="U586" i="1"/>
  <c r="T586" i="1" a="1"/>
  <c r="T586" i="1" s="1"/>
  <c r="T603" i="1" a="1"/>
  <c r="T603" i="1" s="1"/>
  <c r="U603" i="1"/>
  <c r="T620" i="1" a="1"/>
  <c r="T620" i="1" s="1"/>
  <c r="U620" i="1"/>
  <c r="T654" i="1" a="1"/>
  <c r="T654" i="1" s="1"/>
  <c r="U671" i="1"/>
  <c r="T671" i="1" a="1"/>
  <c r="T671" i="1" s="1"/>
  <c r="U695" i="1"/>
  <c r="T695" i="1" a="1"/>
  <c r="T695" i="1" s="1"/>
  <c r="U712" i="1"/>
  <c r="T712" i="1" a="1"/>
  <c r="T712" i="1" s="1"/>
  <c r="T756" i="1" a="1"/>
  <c r="T756" i="1" s="1"/>
  <c r="T780" i="1" a="1"/>
  <c r="T780" i="1" s="1"/>
  <c r="U780" i="1"/>
  <c r="T797" i="1" a="1"/>
  <c r="T797" i="1" s="1"/>
  <c r="T814" i="1" a="1"/>
  <c r="T814" i="1" s="1"/>
  <c r="U814" i="1"/>
  <c r="W814" i="1"/>
  <c r="T831" i="1" a="1"/>
  <c r="T831" i="1" s="1"/>
  <c r="U831" i="1"/>
  <c r="U865" i="1"/>
  <c r="T865" i="1" a="1"/>
  <c r="T865" i="1" s="1"/>
  <c r="T882" i="1" a="1"/>
  <c r="T882" i="1" s="1"/>
  <c r="U882" i="1"/>
  <c r="T906" i="1" a="1"/>
  <c r="T906" i="1" s="1"/>
  <c r="U906" i="1"/>
  <c r="T923" i="1" a="1"/>
  <c r="T923" i="1" s="1"/>
  <c r="W923" i="1"/>
  <c r="U923" i="1"/>
  <c r="T943" i="1" a="1"/>
  <c r="T943" i="1" s="1"/>
  <c r="U943" i="1"/>
  <c r="T972" i="1" a="1"/>
  <c r="T972" i="1" s="1"/>
  <c r="U972" i="1"/>
  <c r="T997" i="1" a="1"/>
  <c r="T997" i="1" s="1"/>
  <c r="U997" i="1"/>
  <c r="U1014" i="1"/>
  <c r="T1014" i="1" a="1"/>
  <c r="T1014" i="1" s="1"/>
  <c r="W78" i="1"/>
  <c r="W270" i="1"/>
  <c r="W294" i="1"/>
  <c r="W318" i="1"/>
  <c r="W342" i="1"/>
  <c r="W366" i="1"/>
  <c r="W390" i="1"/>
  <c r="W414" i="1"/>
  <c r="W438" i="1"/>
  <c r="W462" i="1"/>
  <c r="W486" i="1"/>
  <c r="W510" i="1"/>
  <c r="W534" i="1"/>
  <c r="W558" i="1"/>
  <c r="W582" i="1"/>
  <c r="W606" i="1"/>
  <c r="W630" i="1"/>
  <c r="W654" i="1"/>
  <c r="W997" i="1"/>
  <c r="W1027" i="1"/>
  <c r="U180" i="1"/>
  <c r="U366" i="1"/>
  <c r="U797" i="1"/>
  <c r="U321" i="1"/>
  <c r="T321" i="1" a="1"/>
  <c r="T321" i="1" s="1"/>
  <c r="T369" i="1" a="1"/>
  <c r="T369" i="1" s="1"/>
  <c r="U369" i="1"/>
  <c r="U489" i="1"/>
  <c r="T489" i="1" a="1"/>
  <c r="T489" i="1" s="1"/>
  <c r="U22" i="1"/>
  <c r="T55" i="1" a="1"/>
  <c r="T55" i="1" s="1"/>
  <c r="T92" i="1" a="1"/>
  <c r="T92" i="1" s="1"/>
  <c r="U92" i="1"/>
  <c r="T119" i="1" a="1"/>
  <c r="T119" i="1" s="1"/>
  <c r="U119" i="1"/>
  <c r="T148" i="1" a="1"/>
  <c r="T148" i="1" s="1"/>
  <c r="T172" i="1" a="1"/>
  <c r="T172" i="1" s="1"/>
  <c r="U172" i="1"/>
  <c r="T198" i="1" a="1"/>
  <c r="T198" i="1" s="1"/>
  <c r="U198" i="1"/>
  <c r="T222" i="1" a="1"/>
  <c r="T222" i="1" s="1"/>
  <c r="U222" i="1"/>
  <c r="T246" i="1" a="1"/>
  <c r="T246" i="1" s="1"/>
  <c r="U246" i="1"/>
  <c r="U274" i="1"/>
  <c r="T274" i="1" a="1"/>
  <c r="T274" i="1" s="1"/>
  <c r="U298" i="1"/>
  <c r="T298" i="1" a="1"/>
  <c r="T298" i="1" s="1"/>
  <c r="U322" i="1"/>
  <c r="T322" i="1" a="1"/>
  <c r="T322" i="1" s="1"/>
  <c r="U346" i="1"/>
  <c r="T346" i="1" a="1"/>
  <c r="T346" i="1" s="1"/>
  <c r="U370" i="1"/>
  <c r="T370" i="1" a="1"/>
  <c r="T370" i="1" s="1"/>
  <c r="U394" i="1"/>
  <c r="T394" i="1" a="1"/>
  <c r="T394" i="1" s="1"/>
  <c r="U418" i="1"/>
  <c r="T418" i="1" a="1"/>
  <c r="T418" i="1" s="1"/>
  <c r="U442" i="1"/>
  <c r="T442" i="1" a="1"/>
  <c r="T442" i="1" s="1"/>
  <c r="U466" i="1"/>
  <c r="T466" i="1" a="1"/>
  <c r="T466" i="1" s="1"/>
  <c r="U490" i="1"/>
  <c r="T490" i="1" a="1"/>
  <c r="T490" i="1" s="1"/>
  <c r="T521" i="1" a="1"/>
  <c r="T521" i="1" s="1"/>
  <c r="U521" i="1"/>
  <c r="T545" i="1" a="1"/>
  <c r="T545" i="1" s="1"/>
  <c r="U545" i="1"/>
  <c r="T569" i="1" a="1"/>
  <c r="T569" i="1" s="1"/>
  <c r="U569" i="1"/>
  <c r="T593" i="1" a="1"/>
  <c r="T593" i="1" s="1"/>
  <c r="U593" i="1"/>
  <c r="T627" i="1" a="1"/>
  <c r="T627" i="1" s="1"/>
  <c r="U627" i="1"/>
  <c r="T644" i="1" a="1"/>
  <c r="T644" i="1" s="1"/>
  <c r="U644" i="1"/>
  <c r="T678" i="1" a="1"/>
  <c r="T678" i="1" s="1"/>
  <c r="U678" i="1"/>
  <c r="T702" i="1" a="1"/>
  <c r="T702" i="1" s="1"/>
  <c r="U702" i="1"/>
  <c r="U719" i="1"/>
  <c r="T719" i="1" a="1"/>
  <c r="T719" i="1" s="1"/>
  <c r="T736" i="1" a="1"/>
  <c r="T736" i="1" s="1"/>
  <c r="U736" i="1"/>
  <c r="T746" i="1" a="1"/>
  <c r="T746" i="1" s="1"/>
  <c r="U746" i="1"/>
  <c r="T763" i="1" a="1"/>
  <c r="T763" i="1" s="1"/>
  <c r="U763" i="1"/>
  <c r="T787" i="1" a="1"/>
  <c r="T787" i="1" s="1"/>
  <c r="U787" i="1"/>
  <c r="U838" i="1"/>
  <c r="T838" i="1" a="1"/>
  <c r="T838" i="1" s="1"/>
  <c r="W838" i="1"/>
  <c r="U872" i="1"/>
  <c r="T872" i="1" a="1"/>
  <c r="T872" i="1" s="1"/>
  <c r="W872" i="1"/>
  <c r="T889" i="1" a="1"/>
  <c r="T889" i="1" s="1"/>
  <c r="U889" i="1"/>
  <c r="T913" i="1" a="1"/>
  <c r="T913" i="1" s="1"/>
  <c r="U913" i="1"/>
  <c r="T950" i="1" a="1"/>
  <c r="T950" i="1" s="1"/>
  <c r="W950" i="1"/>
  <c r="U950" i="1"/>
  <c r="T979" i="1" a="1"/>
  <c r="T979" i="1" s="1"/>
  <c r="W979" i="1"/>
  <c r="U979" i="1"/>
  <c r="T1004" i="1" a="1"/>
  <c r="T1004" i="1" s="1"/>
  <c r="W1004" i="1"/>
  <c r="U1004" i="1"/>
  <c r="T1021" i="1" a="1"/>
  <c r="T1021" i="1" s="1"/>
  <c r="U1021" i="1"/>
  <c r="W31" i="1"/>
  <c r="W55" i="1"/>
  <c r="W271" i="1"/>
  <c r="W295" i="1"/>
  <c r="W319" i="1"/>
  <c r="W343" i="1"/>
  <c r="W367" i="1"/>
  <c r="W391" i="1"/>
  <c r="W415" i="1"/>
  <c r="W439" i="1"/>
  <c r="W463" i="1"/>
  <c r="W487" i="1"/>
  <c r="W511" i="1"/>
  <c r="W607" i="1"/>
  <c r="W631" i="1"/>
  <c r="W751" i="1"/>
  <c r="W775" i="1"/>
  <c r="W799" i="1"/>
  <c r="W857" i="1"/>
  <c r="W890" i="1"/>
  <c r="U194" i="1"/>
  <c r="T76" i="1" a="1"/>
  <c r="T76" i="1" s="1"/>
  <c r="U23" i="1"/>
  <c r="T23" i="1" a="1"/>
  <c r="T23" i="1" s="1"/>
  <c r="U56" i="1"/>
  <c r="T56" i="1" a="1"/>
  <c r="T56" i="1" s="1"/>
  <c r="T93" i="1" a="1"/>
  <c r="T93" i="1" s="1"/>
  <c r="U93" i="1"/>
  <c r="T120" i="1" a="1"/>
  <c r="T120" i="1" s="1"/>
  <c r="U120" i="1"/>
  <c r="T149" i="1" a="1"/>
  <c r="T149" i="1" s="1"/>
  <c r="U149" i="1"/>
  <c r="T173" i="1" a="1"/>
  <c r="T173" i="1" s="1"/>
  <c r="U173" i="1"/>
  <c r="T199" i="1" a="1"/>
  <c r="T199" i="1" s="1"/>
  <c r="U199" i="1"/>
  <c r="T223" i="1" a="1"/>
  <c r="T223" i="1" s="1"/>
  <c r="U223" i="1"/>
  <c r="T247" i="1" a="1"/>
  <c r="T247" i="1" s="1"/>
  <c r="T275" i="1" a="1"/>
  <c r="T275" i="1" s="1"/>
  <c r="U275" i="1"/>
  <c r="T299" i="1" a="1"/>
  <c r="T299" i="1" s="1"/>
  <c r="U299" i="1"/>
  <c r="T323" i="1" a="1"/>
  <c r="T323" i="1" s="1"/>
  <c r="U323" i="1"/>
  <c r="T347" i="1" a="1"/>
  <c r="T347" i="1" s="1"/>
  <c r="U347" i="1"/>
  <c r="U371" i="1"/>
  <c r="T371" i="1" a="1"/>
  <c r="T371" i="1" s="1"/>
  <c r="T395" i="1" a="1"/>
  <c r="T395" i="1" s="1"/>
  <c r="U395" i="1"/>
  <c r="T419" i="1" a="1"/>
  <c r="T419" i="1" s="1"/>
  <c r="U419" i="1"/>
  <c r="T443" i="1" a="1"/>
  <c r="T443" i="1" s="1"/>
  <c r="U443" i="1"/>
  <c r="T467" i="1" a="1"/>
  <c r="T467" i="1" s="1"/>
  <c r="U467" i="1"/>
  <c r="T491" i="1" a="1"/>
  <c r="T491" i="1" s="1"/>
  <c r="T528" i="1" a="1"/>
  <c r="T528" i="1" s="1"/>
  <c r="U528" i="1"/>
  <c r="T552" i="1" a="1"/>
  <c r="T552" i="1" s="1"/>
  <c r="U552" i="1"/>
  <c r="T576" i="1" a="1"/>
  <c r="T576" i="1" s="1"/>
  <c r="U576" i="1"/>
  <c r="T600" i="1" a="1"/>
  <c r="T600" i="1" s="1"/>
  <c r="U600" i="1"/>
  <c r="U610" i="1"/>
  <c r="T610" i="1" a="1"/>
  <c r="T610" i="1" s="1"/>
  <c r="U634" i="1"/>
  <c r="T634" i="1" a="1"/>
  <c r="T634" i="1" s="1"/>
  <c r="T661" i="1" a="1"/>
  <c r="T661" i="1" s="1"/>
  <c r="U661" i="1"/>
  <c r="T685" i="1" a="1"/>
  <c r="T685" i="1" s="1"/>
  <c r="U685" i="1"/>
  <c r="T709" i="1" a="1"/>
  <c r="T709" i="1" s="1"/>
  <c r="U709" i="1"/>
  <c r="T726" i="1" a="1"/>
  <c r="T726" i="1" s="1"/>
  <c r="U726" i="1"/>
  <c r="U753" i="1"/>
  <c r="T753" i="1" a="1"/>
  <c r="T753" i="1" s="1"/>
  <c r="T770" i="1" a="1"/>
  <c r="T770" i="1" s="1"/>
  <c r="U770" i="1"/>
  <c r="U794" i="1"/>
  <c r="T794" i="1" a="1"/>
  <c r="T794" i="1" s="1"/>
  <c r="T804" i="1" a="1"/>
  <c r="T804" i="1" s="1"/>
  <c r="U804" i="1"/>
  <c r="T821" i="1" a="1"/>
  <c r="T821" i="1" s="1"/>
  <c r="U821" i="1"/>
  <c r="T845" i="1" a="1"/>
  <c r="T845" i="1" s="1"/>
  <c r="U845" i="1"/>
  <c r="U855" i="1"/>
  <c r="T855" i="1" a="1"/>
  <c r="T855" i="1" s="1"/>
  <c r="T879" i="1" a="1"/>
  <c r="T879" i="1" s="1"/>
  <c r="T896" i="1" a="1"/>
  <c r="T896" i="1" s="1"/>
  <c r="U896" i="1"/>
  <c r="W896" i="1"/>
  <c r="T930" i="1" a="1"/>
  <c r="T930" i="1" s="1"/>
  <c r="U930" i="1"/>
  <c r="T959" i="1" a="1"/>
  <c r="T959" i="1" s="1"/>
  <c r="U959" i="1"/>
  <c r="T987" i="1" a="1"/>
  <c r="T987" i="1" s="1"/>
  <c r="U987" i="1"/>
  <c r="W1028" i="1"/>
  <c r="U1028" i="1"/>
  <c r="W56" i="1"/>
  <c r="W272" i="1"/>
  <c r="W296" i="1"/>
  <c r="W320" i="1"/>
  <c r="W344" i="1"/>
  <c r="W368" i="1"/>
  <c r="W416" i="1"/>
  <c r="W440" i="1"/>
  <c r="W464" i="1"/>
  <c r="W488" i="1"/>
  <c r="W512" i="1"/>
  <c r="W536" i="1"/>
  <c r="W608" i="1"/>
  <c r="W632" i="1"/>
  <c r="W656" i="1"/>
  <c r="W680" i="1"/>
  <c r="W704" i="1"/>
  <c r="W728" i="1"/>
  <c r="W752" i="1"/>
  <c r="W776" i="1"/>
  <c r="W802" i="1"/>
  <c r="W830" i="1"/>
  <c r="W858" i="1"/>
  <c r="W891" i="1"/>
  <c r="W925" i="1"/>
  <c r="W961" i="1"/>
  <c r="W999" i="1"/>
  <c r="U28" i="1"/>
  <c r="U879" i="1"/>
  <c r="T24" i="1" a="1"/>
  <c r="T24" i="1" s="1"/>
  <c r="U24" i="1"/>
  <c r="T57" i="1" a="1"/>
  <c r="T57" i="1" s="1"/>
  <c r="U57" i="1"/>
  <c r="T94" i="1" a="1"/>
  <c r="T94" i="1" s="1"/>
  <c r="U94" i="1"/>
  <c r="T122" i="1" a="1"/>
  <c r="T122" i="1" s="1"/>
  <c r="U122" i="1"/>
  <c r="U150" i="1"/>
  <c r="T150" i="1" a="1"/>
  <c r="T150" i="1" s="1"/>
  <c r="U174" i="1"/>
  <c r="U200" i="1"/>
  <c r="T200" i="1" a="1"/>
  <c r="T200" i="1" s="1"/>
  <c r="U224" i="1"/>
  <c r="T224" i="1" a="1"/>
  <c r="T224" i="1" s="1"/>
  <c r="U248" i="1"/>
  <c r="T248" i="1" a="1"/>
  <c r="T248" i="1" s="1"/>
  <c r="T276" i="1" a="1"/>
  <c r="T276" i="1" s="1"/>
  <c r="U276" i="1"/>
  <c r="T300" i="1" a="1"/>
  <c r="T300" i="1" s="1"/>
  <c r="U300" i="1"/>
  <c r="T324" i="1" a="1"/>
  <c r="T324" i="1" s="1"/>
  <c r="U324" i="1"/>
  <c r="T348" i="1" a="1"/>
  <c r="T348" i="1" s="1"/>
  <c r="U348" i="1"/>
  <c r="T396" i="1" a="1"/>
  <c r="T396" i="1" s="1"/>
  <c r="U396" i="1"/>
  <c r="T420" i="1" a="1"/>
  <c r="T420" i="1" s="1"/>
  <c r="U420" i="1"/>
  <c r="T444" i="1" a="1"/>
  <c r="T444" i="1" s="1"/>
  <c r="U444" i="1"/>
  <c r="T468" i="1" a="1"/>
  <c r="T468" i="1" s="1"/>
  <c r="T492" i="1" a="1"/>
  <c r="T492" i="1" s="1"/>
  <c r="U492" i="1"/>
  <c r="T535" i="1" a="1"/>
  <c r="T535" i="1" s="1"/>
  <c r="T559" i="1" a="1"/>
  <c r="T559" i="1" s="1"/>
  <c r="U559" i="1"/>
  <c r="T583" i="1" a="1"/>
  <c r="T583" i="1" s="1"/>
  <c r="U583" i="1"/>
  <c r="T617" i="1" a="1"/>
  <c r="T617" i="1" s="1"/>
  <c r="U617" i="1"/>
  <c r="T651" i="1" a="1"/>
  <c r="T651" i="1" s="1"/>
  <c r="U651" i="1"/>
  <c r="T668" i="1" a="1"/>
  <c r="T668" i="1" s="1"/>
  <c r="U668" i="1"/>
  <c r="U692" i="1"/>
  <c r="T692" i="1" a="1"/>
  <c r="T692" i="1" s="1"/>
  <c r="T743" i="1" a="1"/>
  <c r="T743" i="1" s="1"/>
  <c r="U743" i="1"/>
  <c r="U777" i="1"/>
  <c r="T777" i="1" a="1"/>
  <c r="T777" i="1" s="1"/>
  <c r="T811" i="1" a="1"/>
  <c r="T811" i="1" s="1"/>
  <c r="U811" i="1"/>
  <c r="W811" i="1"/>
  <c r="T828" i="1" a="1"/>
  <c r="T828" i="1" s="1"/>
  <c r="U828" i="1"/>
  <c r="U862" i="1"/>
  <c r="T862" i="1" a="1"/>
  <c r="T862" i="1" s="1"/>
  <c r="W862" i="1"/>
  <c r="T903" i="1" a="1"/>
  <c r="T903" i="1" s="1"/>
  <c r="U903" i="1"/>
  <c r="U920" i="1"/>
  <c r="T920" i="1" a="1"/>
  <c r="T920" i="1" s="1"/>
  <c r="U940" i="1"/>
  <c r="T940" i="1" a="1"/>
  <c r="T940" i="1" s="1"/>
  <c r="W940" i="1"/>
  <c r="U969" i="1"/>
  <c r="T969" i="1" a="1"/>
  <c r="T969" i="1" s="1"/>
  <c r="W969" i="1"/>
  <c r="U994" i="1"/>
  <c r="T994" i="1" a="1"/>
  <c r="T994" i="1" s="1"/>
  <c r="W994" i="1"/>
  <c r="T1011" i="1" a="1"/>
  <c r="T1011" i="1" s="1"/>
  <c r="U1011" i="1"/>
  <c r="W9" i="1"/>
  <c r="W57" i="1"/>
  <c r="W321" i="1"/>
  <c r="W345" i="1"/>
  <c r="W369" i="1"/>
  <c r="W417" i="1"/>
  <c r="W441" i="1"/>
  <c r="W465" i="1"/>
  <c r="W489" i="1"/>
  <c r="W513" i="1"/>
  <c r="W537" i="1"/>
  <c r="W561" i="1"/>
  <c r="W585" i="1"/>
  <c r="W609" i="1"/>
  <c r="W633" i="1"/>
  <c r="W657" i="1"/>
  <c r="W681" i="1"/>
  <c r="W705" i="1"/>
  <c r="W729" i="1"/>
  <c r="W753" i="1"/>
  <c r="W777" i="1"/>
  <c r="W803" i="1"/>
  <c r="W831" i="1"/>
  <c r="W860" i="1"/>
  <c r="W892" i="1"/>
  <c r="W962" i="1"/>
  <c r="W1000" i="1"/>
  <c r="U410" i="1"/>
  <c r="U919" i="1"/>
  <c r="W10" i="1"/>
  <c r="W34" i="1"/>
  <c r="W82" i="1"/>
  <c r="W274" i="1"/>
  <c r="W298" i="1"/>
  <c r="W322" i="1"/>
  <c r="W346" i="1"/>
  <c r="W370" i="1"/>
  <c r="W394" i="1"/>
  <c r="W418" i="1"/>
  <c r="W442" i="1"/>
  <c r="W466" i="1"/>
  <c r="W490" i="1"/>
  <c r="W514" i="1"/>
  <c r="W538" i="1"/>
  <c r="W562" i="1"/>
  <c r="W586" i="1"/>
  <c r="W610" i="1"/>
  <c r="W634" i="1"/>
  <c r="W804" i="1"/>
  <c r="W928" i="1"/>
  <c r="U87" i="1"/>
  <c r="U211" i="1"/>
  <c r="U413" i="1"/>
  <c r="U971" i="1"/>
  <c r="U27" i="1"/>
  <c r="T27" i="1" a="1"/>
  <c r="T27" i="1" s="1"/>
  <c r="T59" i="1" a="1"/>
  <c r="T59" i="1" s="1"/>
  <c r="U59" i="1"/>
  <c r="T96" i="1" a="1"/>
  <c r="T96" i="1" s="1"/>
  <c r="U96" i="1"/>
  <c r="T124" i="1" a="1"/>
  <c r="T124" i="1" s="1"/>
  <c r="U152" i="1"/>
  <c r="T152" i="1" a="1"/>
  <c r="T152" i="1" s="1"/>
  <c r="U176" i="1"/>
  <c r="T176" i="1" a="1"/>
  <c r="T176" i="1" s="1"/>
  <c r="U202" i="1"/>
  <c r="T202" i="1" a="1"/>
  <c r="T202" i="1" s="1"/>
  <c r="U226" i="1"/>
  <c r="T226" i="1" a="1"/>
  <c r="T226" i="1" s="1"/>
  <c r="U250" i="1"/>
  <c r="T250" i="1" a="1"/>
  <c r="T250" i="1" s="1"/>
  <c r="T278" i="1" a="1"/>
  <c r="T278" i="1" s="1"/>
  <c r="U278" i="1"/>
  <c r="T302" i="1" a="1"/>
  <c r="T302" i="1" s="1"/>
  <c r="U302" i="1"/>
  <c r="T326" i="1" a="1"/>
  <c r="T326" i="1" s="1"/>
  <c r="T350" i="1" a="1"/>
  <c r="T350" i="1" s="1"/>
  <c r="U350" i="1"/>
  <c r="T374" i="1" a="1"/>
  <c r="T374" i="1" s="1"/>
  <c r="U374" i="1"/>
  <c r="T398" i="1" a="1"/>
  <c r="T398" i="1" s="1"/>
  <c r="U398" i="1"/>
  <c r="T422" i="1" a="1"/>
  <c r="T422" i="1" s="1"/>
  <c r="U422" i="1"/>
  <c r="T446" i="1" a="1"/>
  <c r="T446" i="1" s="1"/>
  <c r="U446" i="1"/>
  <c r="T470" i="1" a="1"/>
  <c r="T470" i="1" s="1"/>
  <c r="U470" i="1"/>
  <c r="T494" i="1" a="1"/>
  <c r="T494" i="1" s="1"/>
  <c r="U494" i="1"/>
  <c r="T525" i="1" a="1"/>
  <c r="T525" i="1" s="1"/>
  <c r="U525" i="1"/>
  <c r="T549" i="1" a="1"/>
  <c r="T549" i="1" s="1"/>
  <c r="U549" i="1"/>
  <c r="T573" i="1" a="1"/>
  <c r="T573" i="1" s="1"/>
  <c r="U573" i="1"/>
  <c r="T597" i="1" a="1"/>
  <c r="T597" i="1" s="1"/>
  <c r="U597" i="1"/>
  <c r="U607" i="1"/>
  <c r="T607" i="1" a="1"/>
  <c r="T607" i="1" s="1"/>
  <c r="T648" i="1" a="1"/>
  <c r="T648" i="1" s="1"/>
  <c r="U648" i="1"/>
  <c r="U682" i="1"/>
  <c r="T682" i="1" a="1"/>
  <c r="T682" i="1" s="1"/>
  <c r="U706" i="1"/>
  <c r="T706" i="1" a="1"/>
  <c r="T706" i="1" s="1"/>
  <c r="T723" i="1" a="1"/>
  <c r="T723" i="1" s="1"/>
  <c r="U723" i="1"/>
  <c r="T750" i="1" a="1"/>
  <c r="T750" i="1" s="1"/>
  <c r="U750" i="1"/>
  <c r="T767" i="1" a="1"/>
  <c r="T767" i="1" s="1"/>
  <c r="U767" i="1"/>
  <c r="T791" i="1" a="1"/>
  <c r="T791" i="1" s="1"/>
  <c r="U791" i="1"/>
  <c r="U801" i="1"/>
  <c r="T801" i="1" a="1"/>
  <c r="T801" i="1" s="1"/>
  <c r="W801" i="1"/>
  <c r="T842" i="1" a="1"/>
  <c r="T842" i="1" s="1"/>
  <c r="U842" i="1"/>
  <c r="U876" i="1"/>
  <c r="T876" i="1" a="1"/>
  <c r="T876" i="1" s="1"/>
  <c r="T893" i="1" a="1"/>
  <c r="T893" i="1" s="1"/>
  <c r="U893" i="1"/>
  <c r="T927" i="1" a="1"/>
  <c r="T927" i="1" s="1"/>
  <c r="U927" i="1"/>
  <c r="T956" i="1" a="1"/>
  <c r="T956" i="1" s="1"/>
  <c r="U956" i="1"/>
  <c r="T984" i="1" a="1"/>
  <c r="T984" i="1" s="1"/>
  <c r="U984" i="1"/>
  <c r="T1025" i="1" a="1"/>
  <c r="T1025" i="1" s="1"/>
  <c r="U1025" i="1"/>
  <c r="W11" i="1"/>
  <c r="W59" i="1"/>
  <c r="W275" i="1"/>
  <c r="W299" i="1"/>
  <c r="W323" i="1"/>
  <c r="W347" i="1"/>
  <c r="W371" i="1"/>
  <c r="W395" i="1"/>
  <c r="W419" i="1"/>
  <c r="W443" i="1"/>
  <c r="W467" i="1"/>
  <c r="W491" i="1"/>
  <c r="W683" i="1"/>
  <c r="W707" i="1"/>
  <c r="W755" i="1"/>
  <c r="W779" i="1"/>
  <c r="W833" i="1"/>
  <c r="W864" i="1"/>
  <c r="W894" i="1"/>
  <c r="W929" i="1"/>
  <c r="W971" i="1"/>
  <c r="U219" i="1"/>
  <c r="U1010" i="1"/>
  <c r="U60" i="1"/>
  <c r="T60" i="1" a="1"/>
  <c r="T60" i="1" s="1"/>
  <c r="T98" i="1" a="1"/>
  <c r="T98" i="1" s="1"/>
  <c r="U98" i="1"/>
  <c r="T125" i="1" a="1"/>
  <c r="T125" i="1" s="1"/>
  <c r="U125" i="1"/>
  <c r="U153" i="1"/>
  <c r="T153" i="1" a="1"/>
  <c r="T153" i="1" s="1"/>
  <c r="U177" i="1"/>
  <c r="T177" i="1" a="1"/>
  <c r="T177" i="1" s="1"/>
  <c r="T203" i="1" a="1"/>
  <c r="T203" i="1" s="1"/>
  <c r="U203" i="1"/>
  <c r="T227" i="1" a="1"/>
  <c r="T227" i="1" s="1"/>
  <c r="U227" i="1"/>
  <c r="T251" i="1" a="1"/>
  <c r="T251" i="1" s="1"/>
  <c r="U251" i="1"/>
  <c r="T279" i="1" a="1"/>
  <c r="T279" i="1" s="1"/>
  <c r="U279" i="1"/>
  <c r="T303" i="1" a="1"/>
  <c r="T303" i="1" s="1"/>
  <c r="T327" i="1" a="1"/>
  <c r="T327" i="1" s="1"/>
  <c r="U327" i="1"/>
  <c r="T351" i="1" a="1"/>
  <c r="T351" i="1" s="1"/>
  <c r="U351" i="1"/>
  <c r="T375" i="1" a="1"/>
  <c r="T375" i="1" s="1"/>
  <c r="U375" i="1"/>
  <c r="T399" i="1" a="1"/>
  <c r="T399" i="1" s="1"/>
  <c r="U399" i="1"/>
  <c r="T423" i="1" a="1"/>
  <c r="T423" i="1" s="1"/>
  <c r="U423" i="1"/>
  <c r="T447" i="1" a="1"/>
  <c r="T447" i="1" s="1"/>
  <c r="U447" i="1"/>
  <c r="T471" i="1" a="1"/>
  <c r="T471" i="1" s="1"/>
  <c r="U471" i="1"/>
  <c r="T495" i="1" a="1"/>
  <c r="T495" i="1" s="1"/>
  <c r="T532" i="1" a="1"/>
  <c r="T532" i="1" s="1"/>
  <c r="T556" i="1" a="1"/>
  <c r="T556" i="1" s="1"/>
  <c r="U556" i="1"/>
  <c r="T580" i="1" a="1"/>
  <c r="T580" i="1" s="1"/>
  <c r="U580" i="1"/>
  <c r="T614" i="1" a="1"/>
  <c r="T614" i="1" s="1"/>
  <c r="T638" i="1" a="1"/>
  <c r="T638" i="1" s="1"/>
  <c r="U638" i="1"/>
  <c r="T665" i="1" a="1"/>
  <c r="T665" i="1" s="1"/>
  <c r="U665" i="1"/>
  <c r="T689" i="1" a="1"/>
  <c r="T689" i="1" s="1"/>
  <c r="U689" i="1"/>
  <c r="U730" i="1"/>
  <c r="T730" i="1" a="1"/>
  <c r="T730" i="1" s="1"/>
  <c r="T740" i="1" a="1"/>
  <c r="T740" i="1" s="1"/>
  <c r="U740" i="1"/>
  <c r="U774" i="1"/>
  <c r="T774" i="1" a="1"/>
  <c r="T774" i="1" s="1"/>
  <c r="T808" i="1" a="1"/>
  <c r="T808" i="1" s="1"/>
  <c r="U808" i="1"/>
  <c r="U825" i="1"/>
  <c r="T825" i="1" a="1"/>
  <c r="T825" i="1" s="1"/>
  <c r="W825" i="1"/>
  <c r="U849" i="1"/>
  <c r="T849" i="1" a="1"/>
  <c r="T849" i="1" s="1"/>
  <c r="W849" i="1"/>
  <c r="T859" i="1" a="1"/>
  <c r="T859" i="1" s="1"/>
  <c r="U859" i="1"/>
  <c r="W859" i="1"/>
  <c r="T900" i="1" a="1"/>
  <c r="T900" i="1" s="1"/>
  <c r="U900" i="1"/>
  <c r="U917" i="1"/>
  <c r="T917" i="1" a="1"/>
  <c r="T917" i="1" s="1"/>
  <c r="T935" i="1" a="1"/>
  <c r="T935" i="1" s="1"/>
  <c r="U935" i="1"/>
  <c r="W935" i="1"/>
  <c r="U966" i="1"/>
  <c r="T966" i="1" a="1"/>
  <c r="T966" i="1" s="1"/>
  <c r="W966" i="1"/>
  <c r="U991" i="1"/>
  <c r="T991" i="1" a="1"/>
  <c r="T991" i="1" s="1"/>
  <c r="W991" i="1"/>
  <c r="T1008" i="1" a="1"/>
  <c r="T1008" i="1" s="1"/>
  <c r="U1008" i="1"/>
  <c r="W60" i="1"/>
  <c r="W108" i="1"/>
  <c r="W276" i="1"/>
  <c r="W300" i="1"/>
  <c r="W324" i="1"/>
  <c r="W348" i="1"/>
  <c r="W396" i="1"/>
  <c r="W420" i="1"/>
  <c r="W444" i="1"/>
  <c r="W468" i="1"/>
  <c r="W492" i="1"/>
  <c r="W516" i="1"/>
  <c r="W540" i="1"/>
  <c r="W564" i="1"/>
  <c r="W588" i="1"/>
  <c r="W612" i="1"/>
  <c r="W636" i="1"/>
  <c r="W660" i="1"/>
  <c r="W684" i="1"/>
  <c r="W708" i="1"/>
  <c r="W732" i="1"/>
  <c r="W756" i="1"/>
  <c r="W780" i="1"/>
  <c r="W806" i="1"/>
  <c r="W834" i="1"/>
  <c r="W865" i="1"/>
  <c r="W895" i="1"/>
  <c r="W930" i="1"/>
  <c r="W972" i="1"/>
  <c r="W1003" i="1"/>
  <c r="U39" i="1"/>
  <c r="U231" i="1"/>
  <c r="U29" i="1"/>
  <c r="T29" i="1" a="1"/>
  <c r="T29" i="1" s="1"/>
  <c r="U61" i="1"/>
  <c r="T61" i="1" a="1"/>
  <c r="T61" i="1" s="1"/>
  <c r="T99" i="1" a="1"/>
  <c r="T99" i="1" s="1"/>
  <c r="U99" i="1"/>
  <c r="T126" i="1" a="1"/>
  <c r="T126" i="1" s="1"/>
  <c r="U126" i="1"/>
  <c r="T154" i="1" a="1"/>
  <c r="T154" i="1" s="1"/>
  <c r="U154" i="1"/>
  <c r="U178" i="1"/>
  <c r="T178" i="1" a="1"/>
  <c r="T178" i="1" s="1"/>
  <c r="T204" i="1" a="1"/>
  <c r="T204" i="1" s="1"/>
  <c r="U204" i="1"/>
  <c r="T228" i="1" a="1"/>
  <c r="T228" i="1" s="1"/>
  <c r="U228" i="1"/>
  <c r="T252" i="1" a="1"/>
  <c r="T252" i="1" s="1"/>
  <c r="U252" i="1"/>
  <c r="T280" i="1" a="1"/>
  <c r="T280" i="1" s="1"/>
  <c r="U280" i="1"/>
  <c r="T304" i="1" a="1"/>
  <c r="T304" i="1" s="1"/>
  <c r="U304" i="1"/>
  <c r="T328" i="1" a="1"/>
  <c r="T328" i="1" s="1"/>
  <c r="U328" i="1"/>
  <c r="T352" i="1" a="1"/>
  <c r="T352" i="1" s="1"/>
  <c r="U352" i="1"/>
  <c r="T400" i="1" a="1"/>
  <c r="T400" i="1" s="1"/>
  <c r="U400" i="1"/>
  <c r="T424" i="1" a="1"/>
  <c r="T424" i="1" s="1"/>
  <c r="U424" i="1"/>
  <c r="T448" i="1" a="1"/>
  <c r="T448" i="1" s="1"/>
  <c r="T472" i="1" a="1"/>
  <c r="T472" i="1" s="1"/>
  <c r="U472" i="1"/>
  <c r="T496" i="1" a="1"/>
  <c r="T496" i="1" s="1"/>
  <c r="U496" i="1"/>
  <c r="U515" i="1"/>
  <c r="T539" i="1" a="1"/>
  <c r="T539" i="1" s="1"/>
  <c r="U539" i="1"/>
  <c r="T563" i="1" a="1"/>
  <c r="T563" i="1" s="1"/>
  <c r="U563" i="1"/>
  <c r="T587" i="1" a="1"/>
  <c r="T587" i="1" s="1"/>
  <c r="U587" i="1"/>
  <c r="T604" i="1" a="1"/>
  <c r="T604" i="1" s="1"/>
  <c r="U604" i="1"/>
  <c r="T621" i="1" a="1"/>
  <c r="T621" i="1" s="1"/>
  <c r="U621" i="1"/>
  <c r="T655" i="1" a="1"/>
  <c r="T655" i="1" s="1"/>
  <c r="U655" i="1"/>
  <c r="U672" i="1"/>
  <c r="T672" i="1" a="1"/>
  <c r="T672" i="1" s="1"/>
  <c r="U696" i="1"/>
  <c r="T696" i="1" a="1"/>
  <c r="T696" i="1" s="1"/>
  <c r="T713" i="1" a="1"/>
  <c r="T713" i="1" s="1"/>
  <c r="T757" i="1" a="1"/>
  <c r="T757" i="1" s="1"/>
  <c r="U757" i="1"/>
  <c r="T781" i="1" a="1"/>
  <c r="T781" i="1" s="1"/>
  <c r="U781" i="1"/>
  <c r="T798" i="1" a="1"/>
  <c r="T798" i="1" s="1"/>
  <c r="U798" i="1"/>
  <c r="U815" i="1"/>
  <c r="T815" i="1" a="1"/>
  <c r="T815" i="1" s="1"/>
  <c r="T832" i="1" a="1"/>
  <c r="T832" i="1" s="1"/>
  <c r="U832" i="1"/>
  <c r="T866" i="1" a="1"/>
  <c r="T866" i="1" s="1"/>
  <c r="U866" i="1"/>
  <c r="T883" i="1" a="1"/>
  <c r="T883" i="1" s="1"/>
  <c r="W883" i="1"/>
  <c r="U883" i="1"/>
  <c r="T907" i="1" a="1"/>
  <c r="T907" i="1" s="1"/>
  <c r="U907" i="1"/>
  <c r="T924" i="1" a="1"/>
  <c r="T924" i="1" s="1"/>
  <c r="U924" i="1"/>
  <c r="T944" i="1" a="1"/>
  <c r="T944" i="1" s="1"/>
  <c r="U944" i="1"/>
  <c r="T973" i="1" a="1"/>
  <c r="T973" i="1" s="1"/>
  <c r="U973" i="1"/>
  <c r="T998" i="1" a="1"/>
  <c r="T998" i="1" s="1"/>
  <c r="U998" i="1"/>
  <c r="U1015" i="1"/>
  <c r="T1015" i="1" a="1"/>
  <c r="T1015" i="1" s="1"/>
  <c r="W1015" i="1"/>
  <c r="W13" i="1"/>
  <c r="W61" i="1"/>
  <c r="W109" i="1"/>
  <c r="W517" i="1"/>
  <c r="W541" i="1"/>
  <c r="W565" i="1"/>
  <c r="W589" i="1"/>
  <c r="W613" i="1"/>
  <c r="W637" i="1"/>
  <c r="W661" i="1"/>
  <c r="W685" i="1"/>
  <c r="W709" i="1"/>
  <c r="W757" i="1"/>
  <c r="W781" i="1"/>
  <c r="W807" i="1"/>
  <c r="W866" i="1"/>
  <c r="W898" i="1"/>
  <c r="W973" i="1"/>
  <c r="W1006" i="1"/>
  <c r="T522" i="1" a="1"/>
  <c r="T522" i="1" s="1"/>
  <c r="U522" i="1"/>
  <c r="T546" i="1" a="1"/>
  <c r="T546" i="1" s="1"/>
  <c r="U546" i="1"/>
  <c r="T570" i="1" a="1"/>
  <c r="T570" i="1" s="1"/>
  <c r="T594" i="1" a="1"/>
  <c r="T594" i="1" s="1"/>
  <c r="U594" i="1"/>
  <c r="T628" i="1" a="1"/>
  <c r="T628" i="1" s="1"/>
  <c r="U628" i="1"/>
  <c r="T645" i="1" a="1"/>
  <c r="T645" i="1" s="1"/>
  <c r="U645" i="1"/>
  <c r="T679" i="1" a="1"/>
  <c r="T679" i="1" s="1"/>
  <c r="U679" i="1"/>
  <c r="T703" i="1" a="1"/>
  <c r="T703" i="1" s="1"/>
  <c r="U703" i="1"/>
  <c r="U720" i="1"/>
  <c r="T720" i="1" a="1"/>
  <c r="T720" i="1" s="1"/>
  <c r="T737" i="1" a="1"/>
  <c r="T737" i="1" s="1"/>
  <c r="U737" i="1"/>
  <c r="T747" i="1" a="1"/>
  <c r="T747" i="1" s="1"/>
  <c r="U747" i="1"/>
  <c r="T764" i="1" a="1"/>
  <c r="T764" i="1" s="1"/>
  <c r="U764" i="1"/>
  <c r="T788" i="1" a="1"/>
  <c r="T788" i="1" s="1"/>
  <c r="U788" i="1"/>
  <c r="U839" i="1"/>
  <c r="T839" i="1" a="1"/>
  <c r="T839" i="1" s="1"/>
  <c r="U873" i="1"/>
  <c r="T873" i="1" a="1"/>
  <c r="T873" i="1" s="1"/>
  <c r="W873" i="1"/>
  <c r="T890" i="1" a="1"/>
  <c r="T890" i="1" s="1"/>
  <c r="U890" i="1"/>
  <c r="T914" i="1" a="1"/>
  <c r="T914" i="1" s="1"/>
  <c r="U914" i="1"/>
  <c r="T951" i="1" a="1"/>
  <c r="T951" i="1" s="1"/>
  <c r="W951" i="1"/>
  <c r="U951" i="1"/>
  <c r="T980" i="1" a="1"/>
  <c r="T980" i="1" s="1"/>
  <c r="W980" i="1"/>
  <c r="U980" i="1"/>
  <c r="T1022" i="1" a="1"/>
  <c r="T1022" i="1" s="1"/>
  <c r="U1022" i="1"/>
  <c r="W38" i="1"/>
  <c r="W86" i="1"/>
  <c r="W110" i="1"/>
  <c r="W278" i="1"/>
  <c r="W302" i="1"/>
  <c r="W326" i="1"/>
  <c r="W350" i="1"/>
  <c r="W374" i="1"/>
  <c r="W398" i="1"/>
  <c r="W422" i="1"/>
  <c r="W446" i="1"/>
  <c r="W470" i="1"/>
  <c r="W494" i="1"/>
  <c r="W614" i="1"/>
  <c r="W638" i="1"/>
  <c r="W758" i="1"/>
  <c r="W782" i="1"/>
  <c r="W808" i="1"/>
  <c r="W837" i="1"/>
  <c r="W867" i="1"/>
  <c r="W899" i="1"/>
  <c r="W932" i="1"/>
  <c r="W974" i="1"/>
  <c r="W1007" i="1"/>
  <c r="U468" i="1"/>
  <c r="T31" i="1" a="1"/>
  <c r="T31" i="1" s="1"/>
  <c r="T103" i="1" a="1"/>
  <c r="T103" i="1" s="1"/>
  <c r="T128" i="1" a="1"/>
  <c r="T128" i="1" s="1"/>
  <c r="U128" i="1"/>
  <c r="T180" i="1" a="1"/>
  <c r="T180" i="1" s="1"/>
  <c r="T206" i="1" a="1"/>
  <c r="T206" i="1" s="1"/>
  <c r="U206" i="1"/>
  <c r="T230" i="1" a="1"/>
  <c r="T230" i="1" s="1"/>
  <c r="U230" i="1"/>
  <c r="T254" i="1" a="1"/>
  <c r="T254" i="1" s="1"/>
  <c r="T282" i="1" a="1"/>
  <c r="T282" i="1" s="1"/>
  <c r="T306" i="1" a="1"/>
  <c r="T306" i="1" s="1"/>
  <c r="U306" i="1"/>
  <c r="T330" i="1" a="1"/>
  <c r="T330" i="1" s="1"/>
  <c r="U330" i="1"/>
  <c r="T354" i="1" a="1"/>
  <c r="T354" i="1" s="1"/>
  <c r="U354" i="1"/>
  <c r="T378" i="1" a="1"/>
  <c r="T378" i="1" s="1"/>
  <c r="U378" i="1"/>
  <c r="T402" i="1" a="1"/>
  <c r="T402" i="1" s="1"/>
  <c r="U402" i="1"/>
  <c r="T426" i="1" a="1"/>
  <c r="T426" i="1" s="1"/>
  <c r="U426" i="1"/>
  <c r="T450" i="1" a="1"/>
  <c r="T450" i="1" s="1"/>
  <c r="U450" i="1"/>
  <c r="T474" i="1" a="1"/>
  <c r="T474" i="1" s="1"/>
  <c r="U474" i="1"/>
  <c r="T498" i="1" a="1"/>
  <c r="T498" i="1" s="1"/>
  <c r="U498" i="1"/>
  <c r="T529" i="1" a="1"/>
  <c r="T529" i="1" s="1"/>
  <c r="U529" i="1"/>
  <c r="T553" i="1" a="1"/>
  <c r="T553" i="1" s="1"/>
  <c r="U553" i="1"/>
  <c r="T577" i="1" a="1"/>
  <c r="T577" i="1" s="1"/>
  <c r="U577" i="1"/>
  <c r="T601" i="1" a="1"/>
  <c r="T601" i="1" s="1"/>
  <c r="U601" i="1"/>
  <c r="T611" i="1" a="1"/>
  <c r="T611" i="1" s="1"/>
  <c r="U611" i="1"/>
  <c r="T635" i="1" a="1"/>
  <c r="T635" i="1" s="1"/>
  <c r="U635" i="1"/>
  <c r="T662" i="1" a="1"/>
  <c r="T662" i="1" s="1"/>
  <c r="U662" i="1"/>
  <c r="T686" i="1" a="1"/>
  <c r="T686" i="1" s="1"/>
  <c r="U686" i="1"/>
  <c r="T710" i="1" a="1"/>
  <c r="T710" i="1" s="1"/>
  <c r="U710" i="1"/>
  <c r="T727" i="1" a="1"/>
  <c r="T727" i="1" s="1"/>
  <c r="U727" i="1"/>
  <c r="U754" i="1"/>
  <c r="T754" i="1" a="1"/>
  <c r="T754" i="1" s="1"/>
  <c r="T771" i="1" a="1"/>
  <c r="T771" i="1" s="1"/>
  <c r="U771" i="1"/>
  <c r="T805" i="1" a="1"/>
  <c r="T805" i="1" s="1"/>
  <c r="U805" i="1"/>
  <c r="T822" i="1" a="1"/>
  <c r="T822" i="1" s="1"/>
  <c r="U822" i="1"/>
  <c r="T846" i="1" a="1"/>
  <c r="T846" i="1" s="1"/>
  <c r="U846" i="1"/>
  <c r="U856" i="1"/>
  <c r="T856" i="1" a="1"/>
  <c r="T856" i="1" s="1"/>
  <c r="T880" i="1" a="1"/>
  <c r="T880" i="1" s="1"/>
  <c r="U880" i="1"/>
  <c r="U897" i="1"/>
  <c r="W897" i="1"/>
  <c r="T897" i="1" a="1"/>
  <c r="T897" i="1" s="1"/>
  <c r="T931" i="1" a="1"/>
  <c r="T931" i="1" s="1"/>
  <c r="U931" i="1"/>
  <c r="T960" i="1" a="1"/>
  <c r="T960" i="1" s="1"/>
  <c r="U960" i="1"/>
  <c r="T988" i="1" a="1"/>
  <c r="T988" i="1" s="1"/>
  <c r="U988" i="1"/>
  <c r="T1005" i="1" a="1"/>
  <c r="T1005" i="1" s="1"/>
  <c r="W1005" i="1"/>
  <c r="U1005" i="1"/>
  <c r="W1029" i="1"/>
  <c r="U1029" i="1"/>
  <c r="T1029" i="1" a="1"/>
  <c r="T1029" i="1" s="1"/>
  <c r="W15" i="1"/>
  <c r="W39" i="1"/>
  <c r="W63" i="1"/>
  <c r="W87" i="1"/>
  <c r="W111" i="1"/>
  <c r="W255" i="1"/>
  <c r="W279" i="1"/>
  <c r="W303" i="1"/>
  <c r="W327" i="1"/>
  <c r="W351" i="1"/>
  <c r="W375" i="1"/>
  <c r="W399" i="1"/>
  <c r="W423" i="1"/>
  <c r="W447" i="1"/>
  <c r="W471" i="1"/>
  <c r="W495" i="1"/>
  <c r="W615" i="1"/>
  <c r="W639" i="1"/>
  <c r="W663" i="1"/>
  <c r="W687" i="1"/>
  <c r="W711" i="1"/>
  <c r="W735" i="1"/>
  <c r="W759" i="1"/>
  <c r="W783" i="1"/>
  <c r="W809" i="1"/>
  <c r="W839" i="1"/>
  <c r="W868" i="1"/>
  <c r="W900" i="1"/>
  <c r="W934" i="1"/>
  <c r="W975" i="1"/>
  <c r="W1008" i="1"/>
  <c r="U491" i="1"/>
  <c r="T22" i="1" a="1"/>
  <c r="T22" i="1" s="1"/>
  <c r="T272" i="1" a="1"/>
  <c r="T272" i="1" s="1"/>
  <c r="U156" i="1"/>
  <c r="T156" i="1" a="1"/>
  <c r="T156" i="1" s="1"/>
  <c r="U3" i="1"/>
  <c r="T3" i="1" a="1"/>
  <c r="T3" i="1" s="1"/>
  <c r="U34" i="1"/>
  <c r="T34" i="1" a="1"/>
  <c r="T34" i="1" s="1"/>
  <c r="T64" i="1" a="1"/>
  <c r="T64" i="1" s="1"/>
  <c r="U64" i="1"/>
  <c r="T104" i="1" a="1"/>
  <c r="T104" i="1" s="1"/>
  <c r="U104" i="1"/>
  <c r="U130" i="1"/>
  <c r="T130" i="1" a="1"/>
  <c r="T130" i="1" s="1"/>
  <c r="U157" i="1"/>
  <c r="T157" i="1" a="1"/>
  <c r="T157" i="1" s="1"/>
  <c r="U181" i="1"/>
  <c r="T181" i="1" a="1"/>
  <c r="T181" i="1" s="1"/>
  <c r="T207" i="1" a="1"/>
  <c r="T207" i="1" s="1"/>
  <c r="U207" i="1"/>
  <c r="T231" i="1" a="1"/>
  <c r="T231" i="1" s="1"/>
  <c r="T255" i="1" a="1"/>
  <c r="T255" i="1" s="1"/>
  <c r="U255" i="1"/>
  <c r="T283" i="1" a="1"/>
  <c r="T283" i="1" s="1"/>
  <c r="U283" i="1"/>
  <c r="T307" i="1" a="1"/>
  <c r="T307" i="1" s="1"/>
  <c r="U307" i="1"/>
  <c r="T331" i="1" a="1"/>
  <c r="T331" i="1" s="1"/>
  <c r="U331" i="1"/>
  <c r="T355" i="1" a="1"/>
  <c r="T355" i="1" s="1"/>
  <c r="U355" i="1"/>
  <c r="T379" i="1" a="1"/>
  <c r="T379" i="1" s="1"/>
  <c r="U379" i="1"/>
  <c r="T403" i="1" a="1"/>
  <c r="T403" i="1" s="1"/>
  <c r="U403" i="1"/>
  <c r="T427" i="1" a="1"/>
  <c r="T427" i="1" s="1"/>
  <c r="U427" i="1"/>
  <c r="T451" i="1" a="1"/>
  <c r="T451" i="1" s="1"/>
  <c r="T475" i="1" a="1"/>
  <c r="T475" i="1" s="1"/>
  <c r="U475" i="1"/>
  <c r="T499" i="1" a="1"/>
  <c r="T499" i="1" s="1"/>
  <c r="U499" i="1"/>
  <c r="T536" i="1" a="1"/>
  <c r="T536" i="1" s="1"/>
  <c r="U536" i="1"/>
  <c r="T560" i="1" a="1"/>
  <c r="T560" i="1" s="1"/>
  <c r="U560" i="1"/>
  <c r="T584" i="1" a="1"/>
  <c r="T584" i="1" s="1"/>
  <c r="U584" i="1"/>
  <c r="T618" i="1" a="1"/>
  <c r="T618" i="1" s="1"/>
  <c r="U618" i="1"/>
  <c r="T652" i="1" a="1"/>
  <c r="T652" i="1" s="1"/>
  <c r="U652" i="1"/>
  <c r="T669" i="1" a="1"/>
  <c r="T669" i="1" s="1"/>
  <c r="U669" i="1"/>
  <c r="U693" i="1"/>
  <c r="T693" i="1" a="1"/>
  <c r="T693" i="1" s="1"/>
  <c r="T744" i="1" a="1"/>
  <c r="T744" i="1" s="1"/>
  <c r="U744" i="1"/>
  <c r="U778" i="1"/>
  <c r="T778" i="1" a="1"/>
  <c r="T778" i="1" s="1"/>
  <c r="T795" i="1" a="1"/>
  <c r="T795" i="1" s="1"/>
  <c r="U795" i="1"/>
  <c r="T812" i="1" a="1"/>
  <c r="T812" i="1" s="1"/>
  <c r="U812" i="1"/>
  <c r="T829" i="1" a="1"/>
  <c r="T829" i="1" s="1"/>
  <c r="U829" i="1"/>
  <c r="U863" i="1"/>
  <c r="T863" i="1" a="1"/>
  <c r="T863" i="1" s="1"/>
  <c r="T904" i="1" a="1"/>
  <c r="T904" i="1" s="1"/>
  <c r="U904" i="1"/>
  <c r="U921" i="1"/>
  <c r="T921" i="1" a="1"/>
  <c r="T921" i="1" s="1"/>
  <c r="T941" i="1" a="1"/>
  <c r="T941" i="1" s="1"/>
  <c r="U941" i="1"/>
  <c r="T970" i="1" a="1"/>
  <c r="T970" i="1" s="1"/>
  <c r="U970" i="1"/>
  <c r="T995" i="1" a="1"/>
  <c r="T995" i="1" s="1"/>
  <c r="U995" i="1"/>
  <c r="T1012" i="1" a="1"/>
  <c r="T1012" i="1" s="1"/>
  <c r="U1012" i="1"/>
  <c r="W16" i="1"/>
  <c r="W64" i="1"/>
  <c r="W112" i="1"/>
  <c r="W280" i="1"/>
  <c r="W304" i="1"/>
  <c r="W328" i="1"/>
  <c r="W352" i="1"/>
  <c r="W400" i="1"/>
  <c r="W424" i="1"/>
  <c r="W448" i="1"/>
  <c r="W472" i="1"/>
  <c r="W496" i="1"/>
  <c r="W520" i="1"/>
  <c r="W544" i="1"/>
  <c r="W568" i="1"/>
  <c r="W592" i="1"/>
  <c r="W616" i="1"/>
  <c r="W640" i="1"/>
  <c r="W664" i="1"/>
  <c r="W688" i="1"/>
  <c r="W712" i="1"/>
  <c r="W736" i="1"/>
  <c r="W810" i="1"/>
  <c r="W840" i="1"/>
  <c r="W901" i="1"/>
  <c r="W941" i="1"/>
  <c r="W1009" i="1"/>
  <c r="U103" i="1"/>
  <c r="U247" i="1"/>
  <c r="U495" i="1"/>
  <c r="T515" i="1" a="1"/>
  <c r="T515" i="1" s="1"/>
  <c r="T981" i="1" a="1"/>
  <c r="T981" i="1" s="1"/>
  <c r="U981" i="1"/>
  <c r="W981" i="1"/>
  <c r="W910" i="1"/>
  <c r="W926" i="1"/>
  <c r="W902" i="1"/>
  <c r="J593" i="1" l="1"/>
  <c r="N593" i="1" a="1"/>
  <c r="N593" i="1" s="1"/>
  <c r="M593" i="1" a="1"/>
  <c r="M593" i="1" s="1"/>
  <c r="J278" i="1"/>
  <c r="M278" i="1" a="1"/>
  <c r="M278" i="1" s="1"/>
  <c r="N278" i="1" a="1"/>
  <c r="N278" i="1" s="1"/>
  <c r="J14" i="1"/>
  <c r="N14" i="1" a="1"/>
  <c r="N14" i="1" s="1"/>
  <c r="M14" i="1" a="1"/>
  <c r="M14" i="1" s="1"/>
  <c r="J120" i="1"/>
  <c r="N120" i="1" a="1"/>
  <c r="N120" i="1" s="1"/>
  <c r="M120" i="1" a="1"/>
  <c r="M120" i="1" s="1"/>
  <c r="J453" i="1"/>
  <c r="N453" i="1" a="1"/>
  <c r="N453" i="1" s="1"/>
  <c r="M453" i="1" a="1"/>
  <c r="M453" i="1" s="1"/>
  <c r="J275" i="1"/>
  <c r="M275" i="1" a="1"/>
  <c r="M275" i="1" s="1"/>
  <c r="N275" i="1" a="1"/>
  <c r="N275" i="1" s="1"/>
  <c r="J508" i="1"/>
  <c r="N508" i="1" a="1"/>
  <c r="N508" i="1" s="1"/>
  <c r="M508" i="1" a="1"/>
  <c r="M508" i="1" s="1"/>
  <c r="J706" i="1"/>
  <c r="M706" i="1" a="1"/>
  <c r="M706" i="1" s="1"/>
  <c r="N706" i="1" a="1"/>
  <c r="N706" i="1" s="1"/>
  <c r="J313" i="1"/>
  <c r="M313" i="1" a="1"/>
  <c r="M313" i="1" s="1"/>
  <c r="N313" i="1" a="1"/>
  <c r="N313" i="1" s="1"/>
  <c r="J507" i="1"/>
  <c r="N507" i="1" a="1"/>
  <c r="N507" i="1" s="1"/>
  <c r="M507" i="1" a="1"/>
  <c r="M507" i="1" s="1"/>
  <c r="J705" i="1"/>
  <c r="N705" i="1" a="1"/>
  <c r="N705" i="1" s="1"/>
  <c r="M705" i="1" a="1"/>
  <c r="M705" i="1" s="1"/>
  <c r="J3" i="1"/>
  <c r="N3" i="1" a="1"/>
  <c r="N3" i="1" s="1"/>
  <c r="M3" i="1" a="1"/>
  <c r="M3" i="1" s="1"/>
  <c r="J573" i="1"/>
  <c r="M573" i="1" a="1"/>
  <c r="M573" i="1" s="1"/>
  <c r="N573" i="1" a="1"/>
  <c r="N573" i="1" s="1"/>
  <c r="J314" i="1"/>
  <c r="N314" i="1" a="1"/>
  <c r="N314" i="1" s="1"/>
  <c r="M314" i="1" a="1"/>
  <c r="M314" i="1" s="1"/>
  <c r="J1027" i="1"/>
  <c r="N1027" i="1" a="1"/>
  <c r="N1027" i="1" s="1"/>
  <c r="M1027" i="1" a="1"/>
  <c r="M1027" i="1" s="1"/>
  <c r="J2" i="1"/>
  <c r="N2" i="1" a="1"/>
  <c r="N2" i="1" s="1"/>
  <c r="M2" i="1" a="1"/>
  <c r="M2" i="1" s="1"/>
  <c r="J407" i="1"/>
  <c r="N407" i="1" a="1"/>
  <c r="N407" i="1" s="1"/>
  <c r="M407" i="1" a="1"/>
  <c r="M407" i="1" s="1"/>
  <c r="J119" i="1"/>
  <c r="N119" i="1" a="1"/>
  <c r="N119" i="1" s="1"/>
  <c r="M119" i="1" a="1"/>
  <c r="M11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<sst xmlns="http://schemas.openxmlformats.org/spreadsheetml/2006/main" count="3517" uniqueCount="1425">
  <si>
    <t>01100100101000110001101001111</t>
  </si>
  <si>
    <t>00?.00???0??.00</t>
  </si>
  <si>
    <t>00,01,02,03,08,09,0a,0b,10,11,12,13,18,19,1a,1b,20,21,22,23,28,29,2a,2b,30,31,32,33,38,39,3a,3b</t>
  </si>
  <si>
    <t>01011011000000000110000000100</t>
  </si>
  <si>
    <t>00000000000000000000000000000</t>
  </si>
  <si>
    <t>01100100101010110001010001101</t>
  </si>
  <si>
    <t>00?.00???10?.00</t>
  </si>
  <si>
    <t>04,05,0c,0d,14,15,1c,1d,24,25,2c,2d,34,35,3c,3d</t>
  </si>
  <si>
    <t>11000010010000000000000000000</t>
  </si>
  <si>
    <t>00000000000000000011101001111</t>
  </si>
  <si>
    <t>01011011000000000100000000000</t>
  </si>
  <si>
    <t>00011110100000000000000011001</t>
  </si>
  <si>
    <t>00?.000??111.00</t>
  </si>
  <si>
    <t>07,0f,17,1f</t>
  </si>
  <si>
    <t>00011100100000000001100011101</t>
  </si>
  <si>
    <t>01011000110000000000000000000</t>
  </si>
  <si>
    <t>11001011010000001010000000000</t>
  </si>
  <si>
    <t>00011100100000000001100010101</t>
  </si>
  <si>
    <t>00?.000??110.00</t>
  </si>
  <si>
    <t>06,0e,16,1e</t>
  </si>
  <si>
    <t>01101110011011010000000010101</t>
  </si>
  <si>
    <t>01011000110000000010000000000</t>
  </si>
  <si>
    <t>00111010100000000001101011101</t>
  </si>
  <si>
    <t>00?.00100111.00</t>
  </si>
  <si>
    <t>27</t>
  </si>
  <si>
    <t>01010100110000000011111111111</t>
  </si>
  <si>
    <t>01011101111011000100000000000</t>
  </si>
  <si>
    <t>00?.00101111.00</t>
  </si>
  <si>
    <t>2f</t>
  </si>
  <si>
    <t>01010100110000000011111010111</t>
  </si>
  <si>
    <t>00111010100000000001101010101</t>
  </si>
  <si>
    <t>00?.00110111.00</t>
  </si>
  <si>
    <t>37</t>
  </si>
  <si>
    <t>01010100110000000001111111111</t>
  </si>
  <si>
    <t>01011101111011000101100111101</t>
  </si>
  <si>
    <t>01111100100000000001011101010</t>
  </si>
  <si>
    <t>01011011110000000000000000000</t>
  </si>
  <si>
    <t>00?.0011?111.01</t>
  </si>
  <si>
    <t>37,3f</t>
  </si>
  <si>
    <t>00000000000000000010000000000</t>
  </si>
  <si>
    <t>00?.00111111.00</t>
  </si>
  <si>
    <t>3f</t>
  </si>
  <si>
    <t>01010100110000000001111010111</t>
  </si>
  <si>
    <t>01011101111011000101100110101</t>
  </si>
  <si>
    <t>01100100100000000011101001101</t>
  </si>
  <si>
    <t>00?.0100????.00</t>
  </si>
  <si>
    <t>40,41,42,43,44,45,46,47,48,49,4a,4b,4c,4d,4e,4f</t>
  </si>
  <si>
    <t>00?.01010???.00</t>
  </si>
  <si>
    <t>50,51,52,53,54,55,56,57</t>
  </si>
  <si>
    <t>01011000111011010010000010101</t>
  </si>
  <si>
    <t>01100110010000000000000000000</t>
  </si>
  <si>
    <t>00?.01011???.00</t>
  </si>
  <si>
    <t>58,59,5a,5b,5c,5d,5e,5f</t>
  </si>
  <si>
    <t>11001011000000001010000000000</t>
  </si>
  <si>
    <t>00?.0110011?.00</t>
  </si>
  <si>
    <t>66,67</t>
  </si>
  <si>
    <t>11000010100000000001111111111</t>
  </si>
  <si>
    <t>00?.0111????.00</t>
  </si>
  <si>
    <t>70,71,72,73,74,75,76,77,78,79,7a,7b,7c,7d,7e,7f</t>
  </si>
  <si>
    <t>00000000000000000001000001011</t>
  </si>
  <si>
    <t>11011100110000000000011100000</t>
  </si>
  <si>
    <t>00?.0111????.01</t>
  </si>
  <si>
    <t>01011110110000000010011000000</t>
  </si>
  <si>
    <t>11000010100000000001010001101</t>
  </si>
  <si>
    <t>00?.100000??.00</t>
  </si>
  <si>
    <t>80,81,82,83</t>
  </si>
  <si>
    <t>11000010000000000000000000000</t>
  </si>
  <si>
    <t>10010100110000000001101001111</t>
  </si>
  <si>
    <t>01100100100000000000000000000</t>
  </si>
  <si>
    <t>00?.100000??.01</t>
  </si>
  <si>
    <t>01100100111000100011111011111</t>
  </si>
  <si>
    <t>00?.1000010?.00</t>
  </si>
  <si>
    <t>84,85</t>
  </si>
  <si>
    <t>01011110000000000100000000000</t>
  </si>
  <si>
    <t>01100100111000100000000000000</t>
  </si>
  <si>
    <t>00?.1000011?.00</t>
  </si>
  <si>
    <t>86,87</t>
  </si>
  <si>
    <t>10011011010000000010000000100</t>
  </si>
  <si>
    <t>10010011000000000000000000000</t>
  </si>
  <si>
    <t>01101100110000000000000000000</t>
  </si>
  <si>
    <t>00?.100010??.00</t>
  </si>
  <si>
    <t>88,89,8a,8b</t>
  </si>
  <si>
    <t>10011011000000000010000000100</t>
  </si>
  <si>
    <t>01101011000000000010000000100</t>
  </si>
  <si>
    <t>00?.100011?0.00</t>
  </si>
  <si>
    <t>8c,8e</t>
  </si>
  <si>
    <t>00?.10001101.00</t>
  </si>
  <si>
    <t>8d</t>
  </si>
  <si>
    <t>01011011010000000000000000000</t>
  </si>
  <si>
    <t>01011100110000000001100011101</t>
  </si>
  <si>
    <t>00?.10001111.00</t>
  </si>
  <si>
    <t>8f</t>
  </si>
  <si>
    <t>00011110100011100000000011001</t>
  </si>
  <si>
    <t>01011000110000001001100000111</t>
  </si>
  <si>
    <t>01011110100000000010000000100</t>
  </si>
  <si>
    <t>01100100100111110000000000000</t>
  </si>
  <si>
    <t>00?.10010???.00</t>
  </si>
  <si>
    <t>90,91,92,93,94,95,96,97</t>
  </si>
  <si>
    <t>10011011000000000010000000000</t>
  </si>
  <si>
    <t>10010001110000000000000000000</t>
  </si>
  <si>
    <t>00111010100000000010000000000</t>
  </si>
  <si>
    <t>00?.10011000.00</t>
  </si>
  <si>
    <t>98</t>
  </si>
  <si>
    <t>10110001010111100000000000000</t>
  </si>
  <si>
    <t>00?.10011001.00</t>
  </si>
  <si>
    <t>99</t>
  </si>
  <si>
    <t>00000000000000000001001001100</t>
  </si>
  <si>
    <t>01010001010000000000000000000</t>
  </si>
  <si>
    <t>11000010110000000000000000000</t>
  </si>
  <si>
    <t>00?.10011010.00</t>
  </si>
  <si>
    <t>9a</t>
  </si>
  <si>
    <t>11000010100000000000000000000</t>
  </si>
  <si>
    <t>11000010000000000000000110010</t>
  </si>
  <si>
    <t>00000000000000000001000101100</t>
  </si>
  <si>
    <t>00?.10011011.00</t>
  </si>
  <si>
    <t>9b</t>
  </si>
  <si>
    <t>00000000000000000010010100000</t>
  </si>
  <si>
    <t>00000000000000000001000011010</t>
  </si>
  <si>
    <t>00000000000000000001001111111</t>
  </si>
  <si>
    <t>00?.10011011.01</t>
  </si>
  <si>
    <t>00000000000000000000011100000</t>
  </si>
  <si>
    <t>11011100100000000001100110101</t>
  </si>
  <si>
    <t>00?.10011100.00</t>
  </si>
  <si>
    <t>9c</t>
  </si>
  <si>
    <t>10000110011011010010000010101</t>
  </si>
  <si>
    <t>00?.10011101.00</t>
  </si>
  <si>
    <t>9d</t>
  </si>
  <si>
    <t>11001100000000001010000000000</t>
  </si>
  <si>
    <t>01111010110000000000000000000</t>
  </si>
  <si>
    <t>00?.10011110.00</t>
  </si>
  <si>
    <t>9e</t>
  </si>
  <si>
    <t>10000010010000000010000000000</t>
  </si>
  <si>
    <t>10011100000000000000000000000</t>
  </si>
  <si>
    <t>10000011110000000010000000000</t>
  </si>
  <si>
    <t>00?.10011111.00</t>
  </si>
  <si>
    <t>9f</t>
  </si>
  <si>
    <t>00?.1010000?.00</t>
  </si>
  <si>
    <t>a0,a1</t>
  </si>
  <si>
    <t>10010110100000000000000011000</t>
  </si>
  <si>
    <t>00?.1010001?.00</t>
  </si>
  <si>
    <t>a2,a3</t>
  </si>
  <si>
    <t>10010110100000000010000010100</t>
  </si>
  <si>
    <t>10111100010001100001111111011</t>
  </si>
  <si>
    <t>000.1010010?.00</t>
  </si>
  <si>
    <t>a4,a5</t>
  </si>
  <si>
    <t>00001110100000000000000011000</t>
  </si>
  <si>
    <t>01011000010000100001111111011</t>
  </si>
  <si>
    <t>00000110100000000010000010111</t>
  </si>
  <si>
    <t>10000110010000001000000000000</t>
  </si>
  <si>
    <t>111.00011000.10</t>
  </si>
  <si>
    <t>18</t>
  </si>
  <si>
    <t>01011100101011010000110010101</t>
  </si>
  <si>
    <t>11110110011011011001010100011</t>
  </si>
  <si>
    <t>00000000000000000000110100000</t>
  </si>
  <si>
    <t>00110011100110100001100000101</t>
  </si>
  <si>
    <t>001.1010010?.00</t>
  </si>
  <si>
    <t>01011110000000000001111111011</t>
  </si>
  <si>
    <t>10111100010000000001011011000</t>
  </si>
  <si>
    <t>00001110100000100000000011000</t>
  </si>
  <si>
    <t>01011000000000000000000000000</t>
  </si>
  <si>
    <t>00?.1010010?.01</t>
  </si>
  <si>
    <t>10010110100001100000000010111</t>
  </si>
  <si>
    <t>01011000010000000001000111100</t>
  </si>
  <si>
    <t>01110001100000000000000110111</t>
  </si>
  <si>
    <t>000.1010011?.00</t>
  </si>
  <si>
    <t>a6,a7</t>
  </si>
  <si>
    <t>01011000010000100000000000000</t>
  </si>
  <si>
    <t>00000110101011110000000011011</t>
  </si>
  <si>
    <t>11001100100000001000000000000</t>
  </si>
  <si>
    <t>000.1010011?.01</t>
  </si>
  <si>
    <t>10011000000000000001111010111</t>
  </si>
  <si>
    <t>11001100110000001010000000000</t>
  </si>
  <si>
    <t>001.1010?11?.00</t>
  </si>
  <si>
    <t>a6,a7,ae,af</t>
  </si>
  <si>
    <t>10111100011011000001111111011</t>
  </si>
  <si>
    <t>00000000000000000001011010100</t>
  </si>
  <si>
    <t>00000110100000100000000011011</t>
  </si>
  <si>
    <t>01011000000001100000000000000</t>
  </si>
  <si>
    <t>001.1010011?.01</t>
  </si>
  <si>
    <t>00001110101011100000000011000</t>
  </si>
  <si>
    <t>11001100110000001000000000000</t>
  </si>
  <si>
    <t>10010000010000000001111010111</t>
  </si>
  <si>
    <t>001.1010011?.10</t>
  </si>
  <si>
    <t>01011110000000000101111111011</t>
  </si>
  <si>
    <t>00000000000000000001000111100</t>
  </si>
  <si>
    <t>10010100010000000001010000000</t>
  </si>
  <si>
    <t>111.00110000.11</t>
  </si>
  <si>
    <t>30</t>
  </si>
  <si>
    <t>10010001010000000000000000000</t>
  </si>
  <si>
    <t>10011001110000000000000111011</t>
  </si>
  <si>
    <t>10010011110000000000000000000</t>
  </si>
  <si>
    <t>00111100101010110001010001101</t>
  </si>
  <si>
    <t>00?.1010100?.00</t>
  </si>
  <si>
    <t>a8,a9</t>
  </si>
  <si>
    <t>00000000000000000011111011111</t>
  </si>
  <si>
    <t>10111100010000100001111111011</t>
  </si>
  <si>
    <t>000.1010101?.00</t>
  </si>
  <si>
    <t>aa,ab</t>
  </si>
  <si>
    <t>00000110100000000000000010111</t>
  </si>
  <si>
    <t>01100110010000000010000000000</t>
  </si>
  <si>
    <t>001.1010101?.00</t>
  </si>
  <si>
    <t>01100110010000000001011011010</t>
  </si>
  <si>
    <t>00000110100000100000000010111</t>
  </si>
  <si>
    <t>01011000000000000001000111100</t>
  </si>
  <si>
    <t>001.1010101?.01</t>
  </si>
  <si>
    <t>000.1010110?.00</t>
  </si>
  <si>
    <t>ac,ad</t>
  </si>
  <si>
    <t>01011000010000000000000000000</t>
  </si>
  <si>
    <t>001.1010110?.00</t>
  </si>
  <si>
    <t>00000000000000000001011011000</t>
  </si>
  <si>
    <t>00001110100001100000000011000</t>
  </si>
  <si>
    <t>001.1010110?.01</t>
  </si>
  <si>
    <t>11001011000000001000000000000</t>
  </si>
  <si>
    <t>000.1010111?.00</t>
  </si>
  <si>
    <t>ae,af</t>
  </si>
  <si>
    <t>00000110100000000000000011011</t>
  </si>
  <si>
    <t>01011000000000000001111010111</t>
  </si>
  <si>
    <t>000.1010111?.01</t>
  </si>
  <si>
    <t>01011110000000000110000000000</t>
  </si>
  <si>
    <t>001.1010111?.01</t>
  </si>
  <si>
    <t>001.1010111?.10</t>
  </si>
  <si>
    <t>00?.1011????.00</t>
  </si>
  <si>
    <t>b0,b1,b2,b3,b4,b5,b6,b7,b8,b9,ba,bb,bc,bd,be,bf</t>
  </si>
  <si>
    <t>10010011000000000010000000000</t>
  </si>
  <si>
    <t>00?.1100?010.00</t>
  </si>
  <si>
    <t>c2,ca</t>
  </si>
  <si>
    <t>11000010000000000001100011111</t>
  </si>
  <si>
    <t>00011110100011110000011111001</t>
  </si>
  <si>
    <t>01011100110000000001111111111</t>
  </si>
  <si>
    <t>00?.11000010.01</t>
  </si>
  <si>
    <t>c2</t>
  </si>
  <si>
    <t>11001110110000001010011000000</t>
  </si>
  <si>
    <t>01011110101011110000000011001</t>
  </si>
  <si>
    <t>00?.11001010.01</t>
  </si>
  <si>
    <t>ca</t>
  </si>
  <si>
    <t>01011100110000000000000101111</t>
  </si>
  <si>
    <t>00?.11000011.00</t>
  </si>
  <si>
    <t>c3</t>
  </si>
  <si>
    <t>00000000000000000001100011111</t>
  </si>
  <si>
    <t>00?.11001011.00</t>
  </si>
  <si>
    <t>cb</t>
  </si>
  <si>
    <t>10110100100000000001100011111</t>
  </si>
  <si>
    <t>11001011011011101001100011101</t>
  </si>
  <si>
    <t>00?.11000100.00</t>
  </si>
  <si>
    <t>c4</t>
  </si>
  <si>
    <t>01011110100000000000000011000</t>
  </si>
  <si>
    <t>11001111110000001010000000000</t>
  </si>
  <si>
    <t>00?.11000101.00</t>
  </si>
  <si>
    <t>c5</t>
  </si>
  <si>
    <t>11001111000000001010000000000</t>
  </si>
  <si>
    <t>00?.1100011?.00</t>
  </si>
  <si>
    <t>c6,c7</t>
  </si>
  <si>
    <t>10010011000000000010000000100</t>
  </si>
  <si>
    <t>01000010101111000000011100000</t>
  </si>
  <si>
    <t>00?.11001100.00</t>
  </si>
  <si>
    <t>cc</t>
  </si>
  <si>
    <t>00000000000000000000000111101</t>
  </si>
  <si>
    <t>11000010100000000000000111101</t>
  </si>
  <si>
    <t>00?.11001101.00</t>
  </si>
  <si>
    <t>cd</t>
  </si>
  <si>
    <t>01000010101110110001001011100</t>
  </si>
  <si>
    <t>00?.11001110.00</t>
  </si>
  <si>
    <t>ce</t>
  </si>
  <si>
    <t>00?.11001111.00</t>
  </si>
  <si>
    <t>cf</t>
  </si>
  <si>
    <t>00000000000000000000000111110</t>
  </si>
  <si>
    <t>01000011101111100000000000000</t>
  </si>
  <si>
    <t>00?.1101000?.00</t>
  </si>
  <si>
    <t>d0,d1</t>
  </si>
  <si>
    <t>01100100100000000001100000101</t>
  </si>
  <si>
    <t>01011100100000000101101001100</t>
  </si>
  <si>
    <t>01011011000000000010000000100</t>
  </si>
  <si>
    <t>01100100100000000001100000111</t>
  </si>
  <si>
    <t>00?.1101001?.00</t>
  </si>
  <si>
    <t>d2,d3</t>
  </si>
  <si>
    <t>00110010110000000000000000000</t>
  </si>
  <si>
    <t>10011011101011000001100000101</t>
  </si>
  <si>
    <t>00000000000000000000000110110</t>
  </si>
  <si>
    <t>11000100010111110000000000000</t>
  </si>
  <si>
    <t>00?.11010100.00</t>
  </si>
  <si>
    <t>d4</t>
  </si>
  <si>
    <t>10110100100000000000000000000</t>
  </si>
  <si>
    <t>01000011101101110001111010011</t>
  </si>
  <si>
    <t>01011100100000000001101101010</t>
  </si>
  <si>
    <t>01011110001011100001101101011</t>
  </si>
  <si>
    <t>00?.11010100.01</t>
  </si>
  <si>
    <t>10011011110000000011100000101</t>
  </si>
  <si>
    <t>01011101110000000100000000000</t>
  </si>
  <si>
    <t>01111100111010100000000000000</t>
  </si>
  <si>
    <t>00?.11010101.00</t>
  </si>
  <si>
    <t>d5</t>
  </si>
  <si>
    <t>01111100100000000001111111101</t>
  </si>
  <si>
    <t>01011100100000000000000000000</t>
  </si>
  <si>
    <t>01011100100000000001111111111</t>
  </si>
  <si>
    <t>01011100100000000001111111101</t>
  </si>
  <si>
    <t>00?.11010101.01</t>
  </si>
  <si>
    <t>10110011110111110011111111111</t>
  </si>
  <si>
    <t>00111010110100100000000000000</t>
  </si>
  <si>
    <t>00?.11010111.00</t>
  </si>
  <si>
    <t>d7</t>
  </si>
  <si>
    <t>11001101110000001010000000000</t>
  </si>
  <si>
    <t>00?.11011???.00</t>
  </si>
  <si>
    <t>d8,d9,da,db,dc,dd,de,df</t>
  </si>
  <si>
    <t>00110011100000000000000000000</t>
  </si>
  <si>
    <t>00?.1110000?.00</t>
  </si>
  <si>
    <t>e0,e1</t>
  </si>
  <si>
    <t>11000010110000000001000111011</t>
  </si>
  <si>
    <t>01110001100000000000000000000</t>
  </si>
  <si>
    <t>00?.111000??.01</t>
  </si>
  <si>
    <t>e0,e1,e2,e3</t>
  </si>
  <si>
    <t>10011010100000000000011100000</t>
  </si>
  <si>
    <t>11011100110000000001111111111</t>
  </si>
  <si>
    <t>11000010110110100001100110101</t>
  </si>
  <si>
    <t>00?.11100010.00</t>
  </si>
  <si>
    <t>e2</t>
  </si>
  <si>
    <t>01011001100000000000000000000</t>
  </si>
  <si>
    <t>00110011100000000001011001010</t>
  </si>
  <si>
    <t>11000010110110100001100000101</t>
  </si>
  <si>
    <t>00?.11100011.00</t>
  </si>
  <si>
    <t>e3</t>
  </si>
  <si>
    <t>01011110000000000000000000000</t>
  </si>
  <si>
    <t>00000000000000000001011011010</t>
  </si>
  <si>
    <t>00110011100000000010000000000</t>
  </si>
  <si>
    <t>00?.1110010?.00</t>
  </si>
  <si>
    <t>e4,e5</t>
  </si>
  <si>
    <t>10011110100000000000000011010</t>
  </si>
  <si>
    <t>11000010110000000001100000111</t>
  </si>
  <si>
    <t>00?.1110011?.00</t>
  </si>
  <si>
    <t>e6,e7</t>
  </si>
  <si>
    <t>01100110011011010010000010110</t>
  </si>
  <si>
    <t>11000010110011100001100010101</t>
  </si>
  <si>
    <t>00?.11101000.00</t>
  </si>
  <si>
    <t>e8</t>
  </si>
  <si>
    <t>01011000111011010000011100000</t>
  </si>
  <si>
    <t>11011100100000000001111111111</t>
  </si>
  <si>
    <t>01011110110000000000011000000</t>
  </si>
  <si>
    <t>00?.11101000.01</t>
  </si>
  <si>
    <t>10010110010000000010000010101</t>
  </si>
  <si>
    <t>00?.11101001.00</t>
  </si>
  <si>
    <t>e9</t>
  </si>
  <si>
    <t>11000010000000000001001111101</t>
  </si>
  <si>
    <t>00?.11101011.00</t>
  </si>
  <si>
    <t>eb</t>
  </si>
  <si>
    <t>11011100110000000000000000000</t>
  </si>
  <si>
    <t>00?.11101010.00</t>
  </si>
  <si>
    <t>ea</t>
  </si>
  <si>
    <t>10011111100000000000011100000</t>
  </si>
  <si>
    <t>00?.11101010.01</t>
  </si>
  <si>
    <t>10010110110000000010011000000</t>
  </si>
  <si>
    <t>00101110100000000000000011010</t>
  </si>
  <si>
    <t>00?.1110110?.00</t>
  </si>
  <si>
    <t>ec,ed</t>
  </si>
  <si>
    <t>00101110100000000010000010110</t>
  </si>
  <si>
    <t>00?.1110111?.00</t>
  </si>
  <si>
    <t>ee,ef</t>
  </si>
  <si>
    <t>010.??00????.00</t>
  </si>
  <si>
    <t>00,01,02,03,04,05,06,07,08,09,0a,0b,0c,0d,0e,0f,40,41,42,43,44,45,46,47,48,49,4a,4b,4c,4d,4e,4f,80,81,82,83,84,85,86,87,88,89,8a,8b,8c,8d,8e,8f,c0,c1,c2,c3,c4,c5,c6,c7,c8,c9,ca,cb,cc,cd,ce,cf</t>
  </si>
  <si>
    <t>01100100110000000011111011111</t>
  </si>
  <si>
    <t>01100100100000000001101001101</t>
  </si>
  <si>
    <t>010.??011???.00</t>
  </si>
  <si>
    <t>18,19,1a,1b,1c,1d,1e,1f,58,59,5a,5b,5c,5d,5e,5f,98,99,9a,9b,9c,9d,9e,9f,d8,d9,da,db,dc,dd,de,df</t>
  </si>
  <si>
    <t>010.??010???.00</t>
  </si>
  <si>
    <t>10,11,12,13,14,15,16,17,50,51,52,53,54,55,56,57,90,91,92,93,94,95,96,97,d0,d1,d2,d3,d4,d5,d6,d7</t>
  </si>
  <si>
    <t>01100100011001100001100000011</t>
  </si>
  <si>
    <t>010.??100???.00</t>
  </si>
  <si>
    <t>20,21,22,23,24,25,26,27,60,61,62,63,64,65,66,67,a0,a1,a2,a3,a4,a5,a6,a7,e0,e1,e2,e3,e4,e5,e6,e7</t>
  </si>
  <si>
    <t>00111100110000000000000000000</t>
  </si>
  <si>
    <t>01000011101101110001010001011</t>
  </si>
  <si>
    <t>01000011101011110000000000000</t>
  </si>
  <si>
    <t>01011100100000000001101100010</t>
  </si>
  <si>
    <t>010.??100???.01</t>
  </si>
  <si>
    <t>00000000000000000001100000101</t>
  </si>
  <si>
    <t>10011001110000000001010000111</t>
  </si>
  <si>
    <t>10010001011011000000000111010</t>
  </si>
  <si>
    <t>10010011111011000000000111010</t>
  </si>
  <si>
    <t>010.??100???.10</t>
  </si>
  <si>
    <t>01100100110111100001100001101</t>
  </si>
  <si>
    <t>010.??101???.00</t>
  </si>
  <si>
    <t>28,29,2a,2b,2c,2d,2e,2f,68,69,6a,6b,6c,6d,6e,6f,a8,a9,aa,ab,ac,ad,ae,af,e8,e9,ea,eb,ec,ed,ee,ef</t>
  </si>
  <si>
    <t>00000000000000000000000111001</t>
  </si>
  <si>
    <t>01100100010111110001111010011</t>
  </si>
  <si>
    <t>010.??110???.00</t>
  </si>
  <si>
    <t>30,31,32,33,34,35,36,37,70,71,72,73,74,75,76,77,b0,b1,b2,b3,b4,b5,b6,b7,f0,f1,f2,f3,f4,f5,f6,f7</t>
  </si>
  <si>
    <t>00101100100000000001010001011</t>
  </si>
  <si>
    <t>01011110000000000101001111000</t>
  </si>
  <si>
    <t>01111100100000000000000000000</t>
  </si>
  <si>
    <t>010.??110???.01</t>
  </si>
  <si>
    <t>01000011101101110000000000000</t>
  </si>
  <si>
    <t>00000000000000000001011100010</t>
  </si>
  <si>
    <t>010.??110???.10</t>
  </si>
  <si>
    <t>10011001110000000001010000001</t>
  </si>
  <si>
    <t>10010001010000000010000000000</t>
  </si>
  <si>
    <t>010.??110???.11</t>
  </si>
  <si>
    <t>10110010100000000000000111101</t>
  </si>
  <si>
    <t>10010011110000000010000000000</t>
  </si>
  <si>
    <t>01100100100000000001100001101</t>
  </si>
  <si>
    <t>010.??111???.00</t>
  </si>
  <si>
    <t>38,39,3a,3b,3c,3d,3e,3f,78,79,7a,7b,7c,7d,7e,7f,b8,b9,ba,bb,bc,bd,be,bf,f8,f9,fa,fb,fc,fd,fe,ff</t>
  </si>
  <si>
    <t>01000011101101110000100000000</t>
  </si>
  <si>
    <t>01011100010000000001100000101</t>
  </si>
  <si>
    <t>00101100101011110001010001010</t>
  </si>
  <si>
    <t>01000011101011110001001111001</t>
  </si>
  <si>
    <t>010.??111???.01</t>
  </si>
  <si>
    <t>00000000000000000000001100000</t>
  </si>
  <si>
    <t>00000000000000000000000110000</t>
  </si>
  <si>
    <t>00111100110000000001100100111</t>
  </si>
  <si>
    <t>111.01111000.00</t>
  </si>
  <si>
    <t>78</t>
  </si>
  <si>
    <t>10010110010000000001001001001</t>
  </si>
  <si>
    <t>01011100110000000101100100101</t>
  </si>
  <si>
    <t>00000000000000000001011101010</t>
  </si>
  <si>
    <t>00000000000000000001100101101</t>
  </si>
  <si>
    <t>111.01111000.01</t>
  </si>
  <si>
    <t>00000000000000000001111010011</t>
  </si>
  <si>
    <t>01011110000000000100000101101</t>
  </si>
  <si>
    <t>00000000000000000001011111101</t>
  </si>
  <si>
    <t>111.10010000.00</t>
  </si>
  <si>
    <t>90</t>
  </si>
  <si>
    <t>10010100010000000001100000111</t>
  </si>
  <si>
    <t>111.10010000.01</t>
  </si>
  <si>
    <t>11001100101011000101100100111</t>
  </si>
  <si>
    <t>00000000000000000001010011110</t>
  </si>
  <si>
    <t>00000000000000000001001100110</t>
  </si>
  <si>
    <t>01011100110000000000000000000</t>
  </si>
  <si>
    <t>111.10010000.10</t>
  </si>
  <si>
    <t>00000000000000000001100100011</t>
  </si>
  <si>
    <t>00000000000000000001001000011</t>
  </si>
  <si>
    <t>01011100010000000000000000000</t>
  </si>
  <si>
    <t>10011001110000000001010000000</t>
  </si>
  <si>
    <t>111.10010000.11</t>
  </si>
  <si>
    <t>10001001010000000010000000000</t>
  </si>
  <si>
    <t>10001011110000000010000000000</t>
  </si>
  <si>
    <t>011.??00????.00</t>
  </si>
  <si>
    <t>11011100110011100001100010101</t>
  </si>
  <si>
    <t>011.??010???.00</t>
  </si>
  <si>
    <t>01100110111011010000011000000</t>
  </si>
  <si>
    <t>01011000110000000000000010101</t>
  </si>
  <si>
    <t>10011110010000000010000000000</t>
  </si>
  <si>
    <t>01011100100000000000011100000</t>
  </si>
  <si>
    <t>011.??011???.00</t>
  </si>
  <si>
    <t>11001100110000001001100011101</t>
  </si>
  <si>
    <t>11001100100000001000000110010</t>
  </si>
  <si>
    <t>01100110110000000010011000000</t>
  </si>
  <si>
    <t>011.??100???.00</t>
  </si>
  <si>
    <t>11001100101011111001100011111</t>
  </si>
  <si>
    <t>011.??101???.00</t>
  </si>
  <si>
    <t>01011110100000000000011111000</t>
  </si>
  <si>
    <t>11001111100000001000000000000</t>
  </si>
  <si>
    <t>011.??11????.00</t>
  </si>
  <si>
    <t>30,31,32,33,34,35,36,37,38,39,3a,3b,3c,3d,3e,3f,70,71,72,73,74,75,76,77,78,79,7a,7b,7c,7d,7e,7f,b0,b1,b2,b3,b4,b5,b6,b7,b8,b9,ba,bb,bc,bd,be,bf,f0,f1,f2,f3,f4,f5,f6,f7,f8,f9,fa,fb,fc,fd,fe,ff</t>
  </si>
  <si>
    <t>01100110011011010010000010101</t>
  </si>
  <si>
    <t>10110111001001100001100000111</t>
  </si>
  <si>
    <t>111.00000011.00</t>
  </si>
  <si>
    <t>03</t>
  </si>
  <si>
    <t>10110100000000000000011100000</t>
  </si>
  <si>
    <t>01010111100000000000000000000</t>
  </si>
  <si>
    <t>10110110110000000000011000000</t>
  </si>
  <si>
    <t>10110111110000000010110000000</t>
  </si>
  <si>
    <t>111.00000011.01</t>
  </si>
  <si>
    <t>10110111010000000000000000000</t>
  </si>
  <si>
    <t>01000010101111100000011100000</t>
  </si>
  <si>
    <t>111.00000000.00</t>
  </si>
  <si>
    <t>00</t>
  </si>
  <si>
    <t>01000010101111010000011100000</t>
  </si>
  <si>
    <t>00111100010000000000011101010</t>
  </si>
  <si>
    <t>111.00000010.00</t>
  </si>
  <si>
    <t>02</t>
  </si>
  <si>
    <t>11001001110000001000000000000</t>
  </si>
  <si>
    <t>01111010100000000000000000000</t>
  </si>
  <si>
    <t>10001001110000000000000111101</t>
  </si>
  <si>
    <t>10110110100000000000011101010</t>
  </si>
  <si>
    <t>10110110100000000000000001010</t>
  </si>
  <si>
    <t>11001100100000001000000111101</t>
  </si>
  <si>
    <t>111.00001000.00</t>
  </si>
  <si>
    <t>08</t>
  </si>
  <si>
    <t>01011110101011110000011111001</t>
  </si>
  <si>
    <t>11001110110000001000000000000</t>
  </si>
  <si>
    <t>11001111100000001000011000000</t>
  </si>
  <si>
    <t>111.00001000.01</t>
  </si>
  <si>
    <t>10110010000000000001111111101</t>
  </si>
  <si>
    <t>111.0001?000.00</t>
  </si>
  <si>
    <t>10,18</t>
  </si>
  <si>
    <t>01011100100000000000011110010</t>
  </si>
  <si>
    <t>01011110100000000000000011010</t>
  </si>
  <si>
    <t>01011100100000000001100011101</t>
  </si>
  <si>
    <t>111.0001?000.01</t>
  </si>
  <si>
    <t>11001100010000001000000000000</t>
  </si>
  <si>
    <t>111.00010000.10</t>
  </si>
  <si>
    <t>10</t>
  </si>
  <si>
    <t>01011100101011010000111010101</t>
  </si>
  <si>
    <t>11110110011011011000110000000</t>
  </si>
  <si>
    <t>111.0001?000.11</t>
  </si>
  <si>
    <t>10011111101011100000000010101</t>
  </si>
  <si>
    <t>11011110011011011000000000000</t>
  </si>
  <si>
    <t>10001110110000000000000010101</t>
  </si>
  <si>
    <t>01011000110000000010011000000</t>
  </si>
  <si>
    <t>111.0001?001.00</t>
  </si>
  <si>
    <t>11,19</t>
  </si>
  <si>
    <t>34,3c</t>
  </si>
  <si>
    <t>10011001110000000010000000000</t>
  </si>
  <si>
    <t>111.00100000.00</t>
  </si>
  <si>
    <t>20</t>
  </si>
  <si>
    <t>10011100100000000001111111101</t>
  </si>
  <si>
    <t>111.00101000.00</t>
  </si>
  <si>
    <t>28</t>
  </si>
  <si>
    <t>01011110001001100101111101011</t>
  </si>
  <si>
    <t>01011110000000000000000111010</t>
  </si>
  <si>
    <t>00000000000000000000100100000</t>
  </si>
  <si>
    <t>111.0011?000.00</t>
  </si>
  <si>
    <t>30,38</t>
  </si>
  <si>
    <t>00000000000000000001011011100</t>
  </si>
  <si>
    <t>00000000000000000000100000000</t>
  </si>
  <si>
    <t>10011100101011110000001100000</t>
  </si>
  <si>
    <t>111.0011?000.01</t>
  </si>
  <si>
    <t>01011100011001100001100000011</t>
  </si>
  <si>
    <t>01000011101101110001010111010</t>
  </si>
  <si>
    <t>111.0011?000.10</t>
  </si>
  <si>
    <t>10010100010000000001001100011</t>
  </si>
  <si>
    <t>00000000000000000001100100111</t>
  </si>
  <si>
    <t>111.00110001.00</t>
  </si>
  <si>
    <t>31</t>
  </si>
  <si>
    <t>00000000000000000001011100100</t>
  </si>
  <si>
    <t>01011100011011100000000000000</t>
  </si>
  <si>
    <t>10011101110000000000000111011</t>
  </si>
  <si>
    <t>111.00111000.11</t>
  </si>
  <si>
    <t>38</t>
  </si>
  <si>
    <t>10011011010000000000000111011</t>
  </si>
  <si>
    <t>111.01000000.00</t>
  </si>
  <si>
    <t>40</t>
  </si>
  <si>
    <t>00110100100000000001100000101</t>
  </si>
  <si>
    <t>111.01000000.01</t>
  </si>
  <si>
    <t>11011100101011000001111010111</t>
  </si>
  <si>
    <t>00000000000000000001011011011</t>
  </si>
  <si>
    <t>111.01001000.00</t>
  </si>
  <si>
    <t>48</t>
  </si>
  <si>
    <t>10101100110000000000000000000</t>
  </si>
  <si>
    <t>01011100100000000001100110101</t>
  </si>
  <si>
    <t>111.01101000.00</t>
  </si>
  <si>
    <t>68</t>
  </si>
  <si>
    <t>01011011000000000000000000100</t>
  </si>
  <si>
    <t>10010100010011100000011100000</t>
  </si>
  <si>
    <t>111.01101000.01</t>
  </si>
  <si>
    <t>11110110010000001001100010101</t>
  </si>
  <si>
    <t>01011110100000000000000010101</t>
  </si>
  <si>
    <t>11011110011011101000000000000</t>
  </si>
  <si>
    <t>10001111101011010000000010101</t>
  </si>
  <si>
    <t>111.10000000.00</t>
  </si>
  <si>
    <t>80</t>
  </si>
  <si>
    <t>10011110110000000010011000000</t>
  </si>
  <si>
    <t>11001100010000001001111111111</t>
  </si>
  <si>
    <t>00?.01100000.00</t>
  </si>
  <si>
    <t>60</t>
  </si>
  <si>
    <t>10001110110000000010011000000</t>
  </si>
  <si>
    <t>111.01011000.00</t>
  </si>
  <si>
    <t>58</t>
  </si>
  <si>
    <t>00111110011011011000000000000</t>
  </si>
  <si>
    <t>01011100100000000000000010101</t>
  </si>
  <si>
    <t>00110110010000001000000110100</t>
  </si>
  <si>
    <t>01011100101011010000000010101</t>
  </si>
  <si>
    <t>111.01011000.01</t>
  </si>
  <si>
    <t>00101110010000001000000000000</t>
  </si>
  <si>
    <t>00100110010000001000000000000</t>
  </si>
  <si>
    <t>111.01011000.10</t>
  </si>
  <si>
    <t>00011110010000001000000000000</t>
  </si>
  <si>
    <t>00010110010000001000000000000</t>
  </si>
  <si>
    <t>111.01011000.11</t>
  </si>
  <si>
    <t>00001110010000001000000000000</t>
  </si>
  <si>
    <t>00000110010000001000000000000</t>
  </si>
  <si>
    <t>00?.01100001.00</t>
  </si>
  <si>
    <t>61</t>
  </si>
  <si>
    <t>111.01100000.00</t>
  </si>
  <si>
    <t>00000000000000000001100011101</t>
  </si>
  <si>
    <t>01011100101011010000000011001</t>
  </si>
  <si>
    <t>11001000000000001000000110011</t>
  </si>
  <si>
    <t>111.01100000.01</t>
  </si>
  <si>
    <t>11001000010000001000000000000</t>
  </si>
  <si>
    <t>11001000100000001000000000000</t>
  </si>
  <si>
    <t>111.01100000.10</t>
  </si>
  <si>
    <t>11001001000000001000000000000</t>
  </si>
  <si>
    <t>11001001010000001000000000000</t>
  </si>
  <si>
    <t>111.01100000.11</t>
  </si>
  <si>
    <t>11001001100000001000000000000</t>
  </si>
  <si>
    <t>11001001110000001010000000000</t>
  </si>
  <si>
    <t>00?.11001000.00</t>
  </si>
  <si>
    <t>c8</t>
  </si>
  <si>
    <t>111.01010000.00</t>
  </si>
  <si>
    <t>50</t>
  </si>
  <si>
    <t>11000010011011010000000000000</t>
  </si>
  <si>
    <t>00000000000000000000000010101</t>
  </si>
  <si>
    <t>00010110010000001000000110101</t>
  </si>
  <si>
    <t>01011000111010100000000000000</t>
  </si>
  <si>
    <t>111.01010000.01</t>
  </si>
  <si>
    <t>10110010000000000001100000101</t>
  </si>
  <si>
    <t>01011110000000000001100110101</t>
  </si>
  <si>
    <t>00011100010000000001011010001</t>
  </si>
  <si>
    <t>111.01010000.10</t>
  </si>
  <si>
    <t>01011011100000000001011010100</t>
  </si>
  <si>
    <t>00010100100000000001100010101</t>
  </si>
  <si>
    <t>01011000101011010000000011001</t>
  </si>
  <si>
    <t>00011100100000000000000000000</t>
  </si>
  <si>
    <t>111.01010000.11</t>
  </si>
  <si>
    <t>01011000111011010000000010101</t>
  </si>
  <si>
    <t>00000000000000000001010101001</t>
  </si>
  <si>
    <t>00?.11001001.00</t>
  </si>
  <si>
    <t>c9</t>
  </si>
  <si>
    <t>10001110010000001000000000000</t>
  </si>
  <si>
    <t>10001000100011100011111010111</t>
  </si>
  <si>
    <t>00010110100010100000000011001</t>
  </si>
  <si>
    <t>00?.01100010.00</t>
  </si>
  <si>
    <t>62</t>
  </si>
  <si>
    <t>01000100111111010001111111111</t>
  </si>
  <si>
    <t>11001000100000001010000000000</t>
  </si>
  <si>
    <t>11001100011011111001100011111</t>
  </si>
  <si>
    <t>00?.01100010.01</t>
  </si>
  <si>
    <t>10000011101011010000000011000</t>
  </si>
  <si>
    <t>01101100100000000001111010011</t>
  </si>
  <si>
    <t>01110100001000110001010010101</t>
  </si>
  <si>
    <t>00?.01100010.10</t>
  </si>
  <si>
    <t>11001100100000001001111010111</t>
  </si>
  <si>
    <t>01110100000000000001010010100</t>
  </si>
  <si>
    <t>00?.01101010.00</t>
  </si>
  <si>
    <t>6a</t>
  </si>
  <si>
    <t>01000010101110100000000111101</t>
  </si>
  <si>
    <t>11000100110011100001100010101</t>
  </si>
  <si>
    <t>00?.01101000.00</t>
  </si>
  <si>
    <t>10011010100000000010000000000</t>
  </si>
  <si>
    <t>10010110010000000000000000000</t>
  </si>
  <si>
    <t>00?.1100000?.00</t>
  </si>
  <si>
    <t>c0,c1</t>
  </si>
  <si>
    <t>10011110011011010000000010101</t>
  </si>
  <si>
    <t>00?.011010?1.00</t>
  </si>
  <si>
    <t>69,6b</t>
  </si>
  <si>
    <t>000.0110110?.00</t>
  </si>
  <si>
    <t>6c,6d</t>
  </si>
  <si>
    <t>01100100110000000001100001101</t>
  </si>
  <si>
    <t>00000000000000000000000111000</t>
  </si>
  <si>
    <t>001.0110110?.00</t>
  </si>
  <si>
    <t>10111100110000100000000000000</t>
  </si>
  <si>
    <t>001.0110110?.01</t>
  </si>
  <si>
    <t>000.0110111?.00</t>
  </si>
  <si>
    <t>6e,6f</t>
  </si>
  <si>
    <t>001.0110111?.00</t>
  </si>
  <si>
    <t>10111100110001100000000000000</t>
  </si>
  <si>
    <t>001.0110111?.01</t>
  </si>
  <si>
    <t>100.0001000?.00</t>
  </si>
  <si>
    <t>10,11</t>
  </si>
  <si>
    <t>00101110100000000000000010110</t>
  </si>
  <si>
    <t>01100100100110110001101000111</t>
  </si>
  <si>
    <t>100.0001100?.00</t>
  </si>
  <si>
    <t>18,19</t>
  </si>
  <si>
    <t>01010100110000000001111011111</t>
  </si>
  <si>
    <t>01100100101010110001101000111</t>
  </si>
  <si>
    <t>100.0001010?.00</t>
  </si>
  <si>
    <t>14,15</t>
  </si>
  <si>
    <t>100.0001110?.00</t>
  </si>
  <si>
    <t>1c,1d</t>
  </si>
  <si>
    <t>01010100110000000001111110111</t>
  </si>
  <si>
    <t>100.0001001?.00</t>
  </si>
  <si>
    <t>12,13</t>
  </si>
  <si>
    <t>100.0001101?.00</t>
  </si>
  <si>
    <t>1a,1b</t>
  </si>
  <si>
    <t>01010100110000000001100101111</t>
  </si>
  <si>
    <t>01011100110000000001111011111</t>
  </si>
  <si>
    <t>100.0001011?.00</t>
  </si>
  <si>
    <t>16,17</t>
  </si>
  <si>
    <t>100.0001111?.00</t>
  </si>
  <si>
    <t>1e,1f</t>
  </si>
  <si>
    <t>01010100110000000001111001111</t>
  </si>
  <si>
    <t>100.00100??0.00</t>
  </si>
  <si>
    <t>20,22,24,26</t>
  </si>
  <si>
    <t>00110010110000000001100111111</t>
  </si>
  <si>
    <t>100.00100??0.01</t>
  </si>
  <si>
    <t>01011100100000000001110010101</t>
  </si>
  <si>
    <t>01011011100000000000101100000</t>
  </si>
  <si>
    <t>00001110100001110000000011000</t>
  </si>
  <si>
    <t>00000000000000000001100111111</t>
  </si>
  <si>
    <t>100.00100000.10</t>
  </si>
  <si>
    <t>11001100100000001001111101011</t>
  </si>
  <si>
    <t>100.00100??0.11</t>
  </si>
  <si>
    <t>01011100100000000101101011101</t>
  </si>
  <si>
    <t>00000110101011000100000010111</t>
  </si>
  <si>
    <t>00000000000000000000001000000</t>
  </si>
  <si>
    <t>100.00100??1.00</t>
  </si>
  <si>
    <t>21,23,25,27</t>
  </si>
  <si>
    <t>01011110010000110001100111111</t>
  </si>
  <si>
    <t>01011000001111100001010101100</t>
  </si>
  <si>
    <t>00110010110000000001111111101</t>
  </si>
  <si>
    <t>00000000000000000001011111100</t>
  </si>
  <si>
    <t>100.00100??1.01</t>
  </si>
  <si>
    <t>01000100101111100001001101100</t>
  </si>
  <si>
    <t>01011110000000000101100111111</t>
  </si>
  <si>
    <t>100.00100010.10</t>
  </si>
  <si>
    <t>22</t>
  </si>
  <si>
    <t>00000100101011110001111010111</t>
  </si>
  <si>
    <t>01011000000001100010000000000</t>
  </si>
  <si>
    <t>11001100100000001001111100011</t>
  </si>
  <si>
    <t>100.00100110.10</t>
  </si>
  <si>
    <t>26</t>
  </si>
  <si>
    <t>100.00101000.00</t>
  </si>
  <si>
    <t>00000110101011000100000000000</t>
  </si>
  <si>
    <t>01000011101110110000000000000</t>
  </si>
  <si>
    <t>100.001010?0.01</t>
  </si>
  <si>
    <t>28,2a</t>
  </si>
  <si>
    <t>01100010100000000000000000000</t>
  </si>
  <si>
    <t>01111010000000000001100000101</t>
  </si>
  <si>
    <t>01011100100000000001101111100</t>
  </si>
  <si>
    <t>10010011000000000001100000101</t>
  </si>
  <si>
    <t>100.001010?0.10</t>
  </si>
  <si>
    <t>00111100110000000000000000100</t>
  </si>
  <si>
    <t>10011010000000000010000000000</t>
  </si>
  <si>
    <t>100.00101010.00</t>
  </si>
  <si>
    <t>2a</t>
  </si>
  <si>
    <t>100.00110011.00</t>
  </si>
  <si>
    <t>33</t>
  </si>
  <si>
    <t>01000100011100000001100000011</t>
  </si>
  <si>
    <t>100.0011?011.01</t>
  </si>
  <si>
    <t>33,3b</t>
  </si>
  <si>
    <t>01101010111011100001111010111</t>
  </si>
  <si>
    <t>01011001110000000001100000111</t>
  </si>
  <si>
    <t>100.0011?011.10</t>
  </si>
  <si>
    <t>01100010110000000001111111111</t>
  </si>
  <si>
    <t>10001100101011110001111011111</t>
  </si>
  <si>
    <t>01011011100000000001111010111</t>
  </si>
  <si>
    <t>00001100101011000101100011101</t>
  </si>
  <si>
    <t>100.0011?011.11</t>
  </si>
  <si>
    <t>11001100010000001001011010100</t>
  </si>
  <si>
    <t>00000000000000000001011100001</t>
  </si>
  <si>
    <t>01011000011011010001011010001</t>
  </si>
  <si>
    <t>10001100110000000000000011000</t>
  </si>
  <si>
    <t>100.0011?100.00</t>
  </si>
  <si>
    <t>01110100100000000001100111101</t>
  </si>
  <si>
    <t>01011011101011100001101010101</t>
  </si>
  <si>
    <t>01011110000000000001100000011</t>
  </si>
  <si>
    <t>100.0011?100.01</t>
  </si>
  <si>
    <t>10010011001011100000000000000</t>
  </si>
  <si>
    <t>10110100010000000001100000101</t>
  </si>
  <si>
    <t>00111100100000000001100000101</t>
  </si>
  <si>
    <t>100.00111011.00</t>
  </si>
  <si>
    <t>3b</t>
  </si>
  <si>
    <t>01011011100000000000000000000</t>
  </si>
  <si>
    <t>10110100100000000001011010111</t>
  </si>
  <si>
    <t>100.0011?001.00</t>
  </si>
  <si>
    <t>31,39</t>
  </si>
  <si>
    <t>11000010111011100000000000000</t>
  </si>
  <si>
    <t>00000000000000000001111010111</t>
  </si>
  <si>
    <t>01100010110000000001100000111</t>
  </si>
  <si>
    <t>100.00110001.01</t>
  </si>
  <si>
    <t>10011011101011000000000000000</t>
  </si>
  <si>
    <t>10110100010000000001011011001</t>
  </si>
  <si>
    <t>11001100100000001001100000101</t>
  </si>
  <si>
    <t>100.0011?001.10</t>
  </si>
  <si>
    <t>10011110010000000000000000000</t>
  </si>
  <si>
    <t>01101010110000000001100111111</t>
  </si>
  <si>
    <t>01100010111011100001111111111</t>
  </si>
  <si>
    <t>100.0011?001.11</t>
  </si>
  <si>
    <t>10010011100000000000000000000</t>
  </si>
  <si>
    <t>01000100101100000001111011011</t>
  </si>
  <si>
    <t>01100010110000000000000000000</t>
  </si>
  <si>
    <t>111.01110000.00</t>
  </si>
  <si>
    <t>70</t>
  </si>
  <si>
    <t>01011011000000000001111010011</t>
  </si>
  <si>
    <t>00111100101011000100000110001</t>
  </si>
  <si>
    <t>00000110100000000001011100001</t>
  </si>
  <si>
    <t>111.01110000.01</t>
  </si>
  <si>
    <t>01000100101011110001111010111</t>
  </si>
  <si>
    <t>11001100110000000000000000000</t>
  </si>
  <si>
    <t>10110100010111100001100000101</t>
  </si>
  <si>
    <t>111.01110000.10</t>
  </si>
  <si>
    <t>00000100010000000001100000011</t>
  </si>
  <si>
    <t>111.01110000.11</t>
  </si>
  <si>
    <t>01100010110000000001100011011</t>
  </si>
  <si>
    <t>01011000000000000001100000111</t>
  </si>
  <si>
    <t>10110100010000000001011000001</t>
  </si>
  <si>
    <t>111.01110001.00</t>
  </si>
  <si>
    <t>71</t>
  </si>
  <si>
    <t>01011011000000000010000000000</t>
  </si>
  <si>
    <t>11001100110000000001100000101</t>
  </si>
  <si>
    <t>111.01110001.01</t>
  </si>
  <si>
    <t>10011100010000000000000000000</t>
  </si>
  <si>
    <t>10011011100000000000000000000</t>
  </si>
  <si>
    <t>111.01110001.10</t>
  </si>
  <si>
    <t>01011100100000000001110010100</t>
  </si>
  <si>
    <t>10011011100000000001100000011</t>
  </si>
  <si>
    <t>00000110101011110000000000000</t>
  </si>
  <si>
    <t>100.00111001.01</t>
  </si>
  <si>
    <t>39</t>
  </si>
  <si>
    <t>10110100010000000000000000000</t>
  </si>
  <si>
    <t>10010110010000000010000010111</t>
  </si>
  <si>
    <t>100.11111111.00</t>
  </si>
  <si>
    <t>ff</t>
  </si>
  <si>
    <t>11000010110000000001100111111</t>
  </si>
  <si>
    <t>110.00000000.00</t>
  </si>
  <si>
    <t>01000011101111100000000111100</t>
  </si>
  <si>
    <t>110.01??????.00</t>
  </si>
  <si>
    <t>40,41,42,43,44,45,46,47,48,49,4a,4b,4c,4d,4e,4f,50,51,52,53,54,55,56,57,58,59,5a,5b,5c,5d,5e,5f,60,61,62,63,64,65,66,67,68,69,6a,6b,6c,6d,6e,6f,70,71,72,73,74,75,76,77,78,79,7a,7b,7c,7d,7e,7f</t>
  </si>
  <si>
    <t>01100100110000000000000000000</t>
  </si>
  <si>
    <t>110.00???110.00</t>
  </si>
  <si>
    <t>06,0e,16,1e,26,2e,36,3e</t>
  </si>
  <si>
    <t>00100110100000000000000000000</t>
  </si>
  <si>
    <t>11011110000000000000000000000</t>
  </si>
  <si>
    <t>110.00??0001.00</t>
  </si>
  <si>
    <t>01,11,21,31</t>
  </si>
  <si>
    <t>110.00111010.00</t>
  </si>
  <si>
    <t>3a</t>
  </si>
  <si>
    <t>10011011010000000010000000000</t>
  </si>
  <si>
    <t>110.00110010.00</t>
  </si>
  <si>
    <t>32</t>
  </si>
  <si>
    <t>10011110100000000000000011000</t>
  </si>
  <si>
    <t>110.00101010.00</t>
  </si>
  <si>
    <t>00111110011011010010000010100</t>
  </si>
  <si>
    <t>110.00100010.00</t>
  </si>
  <si>
    <t>11001001000000001010000000000</t>
  </si>
  <si>
    <t>110.000?1010.00</t>
  </si>
  <si>
    <t>0a,1a</t>
  </si>
  <si>
    <t>00100110011011010010000010100</t>
  </si>
  <si>
    <t>01101110100000000000000011000</t>
  </si>
  <si>
    <t>110.000?0010.00</t>
  </si>
  <si>
    <t>02,12</t>
  </si>
  <si>
    <t>01101110100000000000000000000</t>
  </si>
  <si>
    <t>110.11100011.00</t>
  </si>
  <si>
    <t>00111110010000000010000010100</t>
  </si>
  <si>
    <t>00010110100100110000000011000</t>
  </si>
  <si>
    <t>110.11101011.00</t>
  </si>
  <si>
    <t>11001001000010101001100000101</t>
  </si>
  <si>
    <t>10011110011011010010000010100</t>
  </si>
  <si>
    <t>00100100110000000000000000000</t>
  </si>
  <si>
    <t>110.11101001.00</t>
  </si>
  <si>
    <t>00101001000000000010000000000</t>
  </si>
  <si>
    <t>10011001010000000000000000000</t>
  </si>
  <si>
    <t>00100110110000000010011000000</t>
  </si>
  <si>
    <t>110.11111001.00</t>
  </si>
  <si>
    <t>f9</t>
  </si>
  <si>
    <t>00100000100000000010000000000</t>
  </si>
  <si>
    <t>110.00???100.00</t>
  </si>
  <si>
    <t>04,0c,14,1c,24,2c,34,3c</t>
  </si>
  <si>
    <t>01101100100000000001100111101</t>
  </si>
  <si>
    <t>110.00???101.00</t>
  </si>
  <si>
    <t>05,0d,15,1d,25,2d,35,3d</t>
  </si>
  <si>
    <t>01011011010000000110000000100</t>
  </si>
  <si>
    <t>01101100100000000001100110101</t>
  </si>
  <si>
    <t>110.00??0011.00</t>
  </si>
  <si>
    <t>03,13,23,33</t>
  </si>
  <si>
    <t>01101100100000000011100111101</t>
  </si>
  <si>
    <t>110.00??1011.00</t>
  </si>
  <si>
    <t>0b,1b,2b,3b</t>
  </si>
  <si>
    <t>01101100100000000011100110101</t>
  </si>
  <si>
    <t>110.10??????.00</t>
  </si>
  <si>
    <t>80,81,82,83,84,85,86,87,88,89,8a,8b,8c,8d,8e,8f,90,91,92,93,94,95,96,97,98,99,9a,9b,9c,9d,9e,9f,a0,a1,a2,a3,a4,a5,a6,a7,a8,a9,aa,ab,ac,ad,ae,af,b0,b1,b2,b3,b4,b5,b6,b7,b8,b9,ba,bb,bc,bd,be,bf</t>
  </si>
  <si>
    <t>01100100110111100001101001111</t>
  </si>
  <si>
    <t>110.11???110.00</t>
  </si>
  <si>
    <t>c6,ce,d6,de,e6,ee,f6,fe</t>
  </si>
  <si>
    <t>00100110100000000010000000000</t>
  </si>
  <si>
    <t>11000010110111100001101001111</t>
  </si>
  <si>
    <t>110.00??1001.00</t>
  </si>
  <si>
    <t>09,19,29,39</t>
  </si>
  <si>
    <t>01011101110000000110000000000</t>
  </si>
  <si>
    <t>01101100110100100001111111111</t>
  </si>
  <si>
    <t>110.00100111.00</t>
  </si>
  <si>
    <t>01011001000000000010000000000</t>
  </si>
  <si>
    <t>00111100110000000001101011111</t>
  </si>
  <si>
    <t>110.00101111.00</t>
  </si>
  <si>
    <t>01010100100000000011111111111</t>
  </si>
  <si>
    <t>00111100110000000011100101111</t>
  </si>
  <si>
    <t>110.000??111.00</t>
  </si>
  <si>
    <t>01011101110000000000000000000</t>
  </si>
  <si>
    <t>110.11000011.00</t>
  </si>
  <si>
    <t>01011101110000000010000000000</t>
  </si>
  <si>
    <t>110.11???010.00</t>
  </si>
  <si>
    <t>c2,ca,d2,da,e2,ea,f2,fa</t>
  </si>
  <si>
    <t>110.11???010.01</t>
  </si>
  <si>
    <t>00000000000000000001000001010</t>
  </si>
  <si>
    <t>110.11???111.00</t>
  </si>
  <si>
    <t>c7,cf,d7,df,e7,ef,f7,ff</t>
  </si>
  <si>
    <t>110.11001101.00</t>
  </si>
  <si>
    <t>01011000101011010000011100000</t>
  </si>
  <si>
    <t>11011110010000000000000010100</t>
  </si>
  <si>
    <t>01001110110000000010011000000</t>
  </si>
  <si>
    <t>11000010110010100001100010101</t>
  </si>
  <si>
    <t>110.11001101.01</t>
  </si>
  <si>
    <t>110.11???100.00</t>
  </si>
  <si>
    <t>c4,cc,d4,dc,e4,ec,f4,fc</t>
  </si>
  <si>
    <t>110.11???100.01</t>
  </si>
  <si>
    <t>110.11001001.00</t>
  </si>
  <si>
    <t>00010110100000000000011111000</t>
  </si>
  <si>
    <t>110.11???000.00</t>
  </si>
  <si>
    <t>c0,c8,d0,d8,e0,e8,f0,f8</t>
  </si>
  <si>
    <t>00010100110000000001100011111</t>
  </si>
  <si>
    <t>01011000100000000000000000000</t>
  </si>
  <si>
    <t>110.11???000.01</t>
  </si>
  <si>
    <t>110.110?0101.00</t>
  </si>
  <si>
    <t>c5,d5</t>
  </si>
  <si>
    <t>110.11100101.00</t>
  </si>
  <si>
    <t>e5</t>
  </si>
  <si>
    <t>01011000101011010000000000000</t>
  </si>
  <si>
    <t>01101110010000000010000010100</t>
  </si>
  <si>
    <t>110.11110101.00</t>
  </si>
  <si>
    <t>f5</t>
  </si>
  <si>
    <t>10000010110010100001100010101</t>
  </si>
  <si>
    <t>110.110?0001.00</t>
  </si>
  <si>
    <t>c1,d1</t>
  </si>
  <si>
    <t>01111010011011010000000000000</t>
  </si>
  <si>
    <t>10011110010000000010000010100</t>
  </si>
  <si>
    <t>00010110100010110000000011000</t>
  </si>
  <si>
    <t>110.11100001.00</t>
  </si>
  <si>
    <t>e1</t>
  </si>
  <si>
    <t>110.11110001.00</t>
  </si>
  <si>
    <t>f1</t>
  </si>
  <si>
    <t>00010110100111100000000011000</t>
  </si>
  <si>
    <t>110.11110001.01</t>
  </si>
  <si>
    <t>01111100110000000000000000000</t>
  </si>
  <si>
    <t>10010010010111100001100000101</t>
  </si>
  <si>
    <t>10011001111011110000000000000</t>
  </si>
  <si>
    <t>110.11010011.00</t>
  </si>
  <si>
    <t>d3</t>
  </si>
  <si>
    <t>10000010010010100001100011101</t>
  </si>
  <si>
    <t>10011100000000000010000000000</t>
  </si>
  <si>
    <t>110.11011011.00</t>
  </si>
  <si>
    <t>db</t>
  </si>
  <si>
    <t>00111110011011010010000010110</t>
  </si>
  <si>
    <t>101.11111101.00</t>
  </si>
  <si>
    <t>fd</t>
  </si>
  <si>
    <t>101.11101101.00</t>
  </si>
  <si>
    <t>ed</t>
  </si>
  <si>
    <t>00000000000000000000111100000</t>
  </si>
  <si>
    <t>10110011100000000000000111100</t>
  </si>
  <si>
    <t>Microcode Word</t>
  </si>
  <si>
    <t>Activation Line</t>
  </si>
  <si>
    <t>00?</t>
  </si>
  <si>
    <t>01</t>
  </si>
  <si>
    <t>000</t>
  </si>
  <si>
    <t>111</t>
  </si>
  <si>
    <t>001</t>
  </si>
  <si>
    <t>11</t>
  </si>
  <si>
    <t>010</t>
  </si>
  <si>
    <t>011</t>
  </si>
  <si>
    <t>100</t>
  </si>
  <si>
    <t>110</t>
  </si>
  <si>
    <t>101</t>
  </si>
  <si>
    <t>Signals</t>
  </si>
  <si>
    <t>Cont</t>
  </si>
  <si>
    <t>Line</t>
  </si>
  <si>
    <t>Dest1</t>
  </si>
  <si>
    <t>Souce1</t>
  </si>
  <si>
    <t>Source2</t>
  </si>
  <si>
    <t>Operation</t>
  </si>
  <si>
    <t>Type</t>
  </si>
  <si>
    <t>ALU</t>
  </si>
  <si>
    <t>Jump</t>
  </si>
  <si>
    <t>Control</t>
  </si>
  <si>
    <t>D2</t>
  </si>
  <si>
    <t>F</t>
  </si>
  <si>
    <t>alu rm&lt;-&gt;r</t>
  </si>
  <si>
    <t>alu A,i</t>
  </si>
  <si>
    <t>POP sr</t>
  </si>
  <si>
    <t>PUSH sr</t>
  </si>
  <si>
    <t>DAA</t>
  </si>
  <si>
    <t>DAS</t>
  </si>
  <si>
    <t>AAA</t>
  </si>
  <si>
    <t>AAA/AAS</t>
  </si>
  <si>
    <t>AAS</t>
  </si>
  <si>
    <t>INC/DEC</t>
  </si>
  <si>
    <t>PUSH rw</t>
  </si>
  <si>
    <t>POP rw</t>
  </si>
  <si>
    <t>ESC2</t>
  </si>
  <si>
    <t>alu rm,i</t>
  </si>
  <si>
    <t>TEST rm,r</t>
  </si>
  <si>
    <t>XCHG rm,r</t>
  </si>
  <si>
    <t>MOV rm&lt;-&gt;r</t>
  </si>
  <si>
    <t>MOV rm&lt;-&gt;sr</t>
  </si>
  <si>
    <t>90-97</t>
  </si>
  <si>
    <t>88-8b</t>
  </si>
  <si>
    <t>80-83</t>
  </si>
  <si>
    <t>70-7f</t>
  </si>
  <si>
    <t>58-5f</t>
  </si>
  <si>
    <t>50-57</t>
  </si>
  <si>
    <t>40-4f</t>
  </si>
  <si>
    <t>CBW</t>
  </si>
  <si>
    <t>CWD</t>
  </si>
  <si>
    <t>CALL cd</t>
  </si>
  <si>
    <t>WAIT</t>
  </si>
  <si>
    <t>PUSHF</t>
  </si>
  <si>
    <t>POPF</t>
  </si>
  <si>
    <t>SAHF</t>
  </si>
  <si>
    <t>LAHF</t>
  </si>
  <si>
    <t>AH</t>
  </si>
  <si>
    <t>ALUop</t>
  </si>
  <si>
    <t>MOV A,[i]</t>
  </si>
  <si>
    <t>MOV [i],A</t>
  </si>
  <si>
    <t>MOVS</t>
  </si>
  <si>
    <t>CMPS</t>
  </si>
  <si>
    <t>TEST A,i</t>
  </si>
  <si>
    <t>STOS</t>
  </si>
  <si>
    <t>LODS</t>
  </si>
  <si>
    <t>SCAS</t>
  </si>
  <si>
    <t>b0-bf</t>
  </si>
  <si>
    <t>MOV r,i</t>
  </si>
  <si>
    <t>RETF iw</t>
  </si>
  <si>
    <t>RETF</t>
  </si>
  <si>
    <t>RETF [iw]</t>
  </si>
  <si>
    <t>RETN</t>
  </si>
  <si>
    <t>DS</t>
  </si>
  <si>
    <t>ES</t>
  </si>
  <si>
    <t>AAM</t>
  </si>
  <si>
    <t>AAD</t>
  </si>
  <si>
    <t>ESC</t>
  </si>
  <si>
    <t>LOOP</t>
  </si>
  <si>
    <t>JCXZ</t>
  </si>
  <si>
    <t>CALL</t>
  </si>
  <si>
    <t>JMP rel16</t>
  </si>
  <si>
    <t>JMP rel8</t>
  </si>
  <si>
    <t>JMP FAR</t>
  </si>
  <si>
    <t>IN al,dx</t>
  </si>
  <si>
    <t>OUT dx, al</t>
  </si>
  <si>
    <t>IN al, imm8</t>
  </si>
  <si>
    <t>OUT imm8, al</t>
  </si>
  <si>
    <t>A</t>
  </si>
  <si>
    <t>XLAT</t>
  </si>
  <si>
    <t>OUT</t>
  </si>
  <si>
    <t>W</t>
  </si>
  <si>
    <t>E</t>
  </si>
  <si>
    <t>--</t>
  </si>
  <si>
    <t>LES r</t>
  </si>
  <si>
    <t>LDS r</t>
  </si>
  <si>
    <t>INT3</t>
  </si>
  <si>
    <t>INT</t>
  </si>
  <si>
    <t>IRET</t>
  </si>
  <si>
    <t>ROT/SHIFT rm, cl</t>
  </si>
  <si>
    <t>ROT/SHIFT rm, 1</t>
  </si>
  <si>
    <t>JmpT</t>
  </si>
  <si>
    <t>IC</t>
  </si>
  <si>
    <t>EC</t>
  </si>
  <si>
    <t>SR</t>
  </si>
  <si>
    <t>Tmp</t>
  </si>
  <si>
    <t>R</t>
  </si>
  <si>
    <t>MOV rm, imm</t>
  </si>
  <si>
    <t>LEA r, m</t>
  </si>
  <si>
    <t>SIGMA</t>
  </si>
  <si>
    <t>MOV r,r</t>
  </si>
  <si>
    <t>MVI, r</t>
  </si>
  <si>
    <t>LXI, r</t>
  </si>
  <si>
    <t>LDA</t>
  </si>
  <si>
    <t>STA</t>
  </si>
  <si>
    <t>LHLD</t>
  </si>
  <si>
    <t>LDAX</t>
  </si>
  <si>
    <t>STAX</t>
  </si>
  <si>
    <t>XTHL</t>
  </si>
  <si>
    <t>XCHG</t>
  </si>
  <si>
    <t>PCHL</t>
  </si>
  <si>
    <t>SPHL</t>
  </si>
  <si>
    <t>INR r</t>
  </si>
  <si>
    <t>DCR r</t>
  </si>
  <si>
    <t>INX r</t>
  </si>
  <si>
    <t>DCX r</t>
  </si>
  <si>
    <t>ALU r</t>
  </si>
  <si>
    <t>ALU imm</t>
  </si>
  <si>
    <t>DAD</t>
  </si>
  <si>
    <t>CMA</t>
  </si>
  <si>
    <t>JMP</t>
  </si>
  <si>
    <t>RST</t>
  </si>
  <si>
    <t>CALL cnd</t>
  </si>
  <si>
    <t>RET</t>
  </si>
  <si>
    <t>RET cnd</t>
  </si>
  <si>
    <t>JMP cnd</t>
  </si>
  <si>
    <t>PUSH</t>
  </si>
  <si>
    <t>PUSH H</t>
  </si>
  <si>
    <t>PUSH PSW</t>
  </si>
  <si>
    <t>POP</t>
  </si>
  <si>
    <t>POP H</t>
  </si>
  <si>
    <t>POP PSW</t>
  </si>
  <si>
    <t>IN</t>
  </si>
  <si>
    <t>NOP</t>
  </si>
  <si>
    <t>RETEM</t>
  </si>
  <si>
    <t>CALLN</t>
  </si>
  <si>
    <t>TEST rm, cl</t>
  </si>
  <si>
    <t>TEST1 rm, imm</t>
  </si>
  <si>
    <t>CLR1 rm, cl</t>
  </si>
  <si>
    <t>SET1 rm, cl</t>
  </si>
  <si>
    <t>SET1 rm, imm</t>
  </si>
  <si>
    <t>CLR rm, imm</t>
  </si>
  <si>
    <t>NOT1 rm, cl</t>
  </si>
  <si>
    <t>NOT1 rm, imm</t>
  </si>
  <si>
    <t>ALU4S</t>
  </si>
  <si>
    <t>ROL4</t>
  </si>
  <si>
    <t>ROL4/ROR4</t>
  </si>
  <si>
    <t>ROR4</t>
  </si>
  <si>
    <t>EXT</t>
  </si>
  <si>
    <t>SP</t>
  </si>
  <si>
    <t>Q</t>
  </si>
  <si>
    <t>Jxx rel8</t>
  </si>
  <si>
    <t>ROT A</t>
  </si>
  <si>
    <t>C</t>
  </si>
  <si>
    <t>LC</t>
  </si>
  <si>
    <t>SHLD addr</t>
  </si>
  <si>
    <t>CS</t>
  </si>
  <si>
    <t>PC</t>
  </si>
  <si>
    <t>FLAGS</t>
  </si>
  <si>
    <t>100.0011?100.10</t>
  </si>
  <si>
    <t>FE,FF</t>
  </si>
  <si>
    <t>CALL FAR</t>
  </si>
  <si>
    <t>Jcond</t>
  </si>
  <si>
    <t>TEST rm, imm</t>
  </si>
  <si>
    <t>F6,F7</t>
  </si>
  <si>
    <t>INC2</t>
  </si>
  <si>
    <t>DEC2</t>
  </si>
  <si>
    <t>tmpA</t>
  </si>
  <si>
    <t>tmpB</t>
  </si>
  <si>
    <t>{1}</t>
  </si>
  <si>
    <t>{2}</t>
  </si>
  <si>
    <t>BP</t>
  </si>
  <si>
    <t>D</t>
  </si>
  <si>
    <t>B</t>
  </si>
  <si>
    <t>OP1</t>
  </si>
  <si>
    <t>OP2</t>
  </si>
  <si>
    <t>XI</t>
  </si>
  <si>
    <t>{9}</t>
  </si>
  <si>
    <t>{10}</t>
  </si>
  <si>
    <t>{3}</t>
  </si>
  <si>
    <t>{11}</t>
  </si>
  <si>
    <t>{12}</t>
  </si>
  <si>
    <t>{13}</t>
  </si>
  <si>
    <t>tmpAL</t>
  </si>
  <si>
    <t>tmpAH</t>
  </si>
  <si>
    <t>AND</t>
  </si>
  <si>
    <t>DEC</t>
  </si>
  <si>
    <t>INC</t>
  </si>
  <si>
    <t>IND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</si>
  <si>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</si>
  <si>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</si>
  <si>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</si>
  <si>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</si>
  <si>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</si>
  <si>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</si>
  <si>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</si>
  <si>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</si>
  <si>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</si>
  <si>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</si>
  <si>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Notes</t>
  </si>
  <si>
    <t>PUSHA</t>
  </si>
  <si>
    <t>POPA</t>
  </si>
  <si>
    <t>SI</t>
  </si>
  <si>
    <t>LEAVE</t>
  </si>
  <si>
    <t>BOUND</t>
  </si>
  <si>
    <t>PUSH imm8</t>
  </si>
  <si>
    <t>PUSH imm16</t>
  </si>
  <si>
    <t>Bitwise Ops</t>
  </si>
  <si>
    <t>IMUL</t>
  </si>
  <si>
    <t>OUTS</t>
  </si>
  <si>
    <t>INS</t>
  </si>
  <si>
    <t>REP OUTS</t>
  </si>
  <si>
    <t>REP INS</t>
  </si>
  <si>
    <t>SUB4S cont.</t>
  </si>
  <si>
    <t>CMP4S cont.</t>
  </si>
  <si>
    <t>12</t>
  </si>
  <si>
    <t>13</t>
  </si>
  <si>
    <t>14</t>
  </si>
  <si>
    <t>15</t>
  </si>
  <si>
    <t>BRKEM</t>
  </si>
  <si>
    <t>NOT rm</t>
  </si>
  <si>
    <t>NEG rm</t>
  </si>
  <si>
    <t>MUL rm</t>
  </si>
  <si>
    <t>IMUL rm</t>
  </si>
  <si>
    <t>DIV rm</t>
  </si>
  <si>
    <t>IDIV rm</t>
  </si>
  <si>
    <t>MULDIV</t>
  </si>
  <si>
    <t>tmpBH</t>
  </si>
  <si>
    <t>tmpBL</t>
  </si>
  <si>
    <t>ONES</t>
  </si>
  <si>
    <t>NEC</t>
  </si>
  <si>
    <t>BITM</t>
  </si>
  <si>
    <t>XCHG AX, r</t>
  </si>
  <si>
    <t>ZERO</t>
  </si>
  <si>
    <t>RESET</t>
  </si>
  <si>
    <t>SS</t>
  </si>
  <si>
    <t>DI</t>
  </si>
  <si>
    <t>nop1</t>
  </si>
  <si>
    <t>nop2</t>
  </si>
  <si>
    <t>tmpC</t>
  </si>
  <si>
    <t>{0}</t>
  </si>
  <si>
    <t>HL-&gt;SP</t>
  </si>
  <si>
    <t>HL-&gt;PC (BX-&gt;PC)</t>
  </si>
  <si>
    <t>HL&lt;-&gt;DE (BX&lt;-&gt;DX)</t>
  </si>
  <si>
    <t>Matches lawsuit docs</t>
  </si>
  <si>
    <t>SUBR</t>
  </si>
  <si>
    <t>INTR</t>
  </si>
  <si>
    <t>SUSP</t>
  </si>
  <si>
    <t>FLUSH</t>
  </si>
  <si>
    <t>MFS</t>
  </si>
  <si>
    <t>{4}</t>
  </si>
  <si>
    <t>{5}</t>
  </si>
  <si>
    <t>{6}</t>
  </si>
  <si>
    <t>[IND]</t>
  </si>
  <si>
    <t>REP MOVS</t>
  </si>
  <si>
    <t>REP CMPS/SCAS</t>
  </si>
  <si>
    <t>REP CMPS</t>
  </si>
  <si>
    <t>AL</t>
  </si>
  <si>
    <t>Carry to AH</t>
  </si>
  <si>
    <t>Jump if no carry</t>
  </si>
  <si>
    <t>Dec if no carry</t>
  </si>
  <si>
    <t>Inc if carry</t>
  </si>
  <si>
    <t>{15}</t>
  </si>
  <si>
    <t>JNC</t>
  </si>
  <si>
    <t>JNW</t>
  </si>
  <si>
    <t>Jump if carry not set.</t>
  </si>
  <si>
    <t>Jump if not word size</t>
  </si>
  <si>
    <t>LOOPX rel8</t>
  </si>
  <si>
    <t>Read relative offset into AL</t>
  </si>
  <si>
    <t>Set CX into counter</t>
  </si>
  <si>
    <t>Counter back to CX</t>
  </si>
  <si>
    <t>End</t>
  </si>
  <si>
    <t>Sign-extend relative offset</t>
  </si>
  <si>
    <t xml:space="preserve">SP -= 2; </t>
  </si>
  <si>
    <t>CALL rel16</t>
  </si>
  <si>
    <t>rel16 -&gt; tmpA, SP-&gt; tmpB</t>
  </si>
  <si>
    <t>PC += rel16</t>
  </si>
  <si>
    <t>AL -&gt; tmpBL</t>
  </si>
  <si>
    <t xml:space="preserve">SP += 2; </t>
  </si>
  <si>
    <t>FARRET</t>
  </si>
  <si>
    <t>'ES    '</t>
  </si>
  <si>
    <t>'CS    '</t>
  </si>
  <si>
    <t>'SS    '</t>
  </si>
  <si>
    <t>'DS    '</t>
  </si>
  <si>
    <t>'PC    '</t>
  </si>
  <si>
    <t>'[-05-]'</t>
  </si>
  <si>
    <t>'MEM   '</t>
  </si>
  <si>
    <t>'Q     ',</t>
  </si>
  <si>
    <t>'dir*sz',</t>
  </si>
  <si>
    <t>'[-09-]',</t>
  </si>
  <si>
    <t>'[-0A-]',</t>
  </si>
  <si>
    <t>'[-0B-]',</t>
  </si>
  <si>
    <t>'tmpa  ',</t>
  </si>
  <si>
    <t>'tmpb  ',</t>
  </si>
  <si>
    <t>'tmpc  ','</t>
  </si>
  <si>
    <t>FLAGS ',</t>
  </si>
  <si>
    <t>'AL:AH ',</t>
  </si>
  <si>
    <t>'COUNT ',</t>
  </si>
  <si>
    <t>'R     ',</t>
  </si>
  <si>
    <t>'M     ',</t>
  </si>
  <si>
    <t>'SIGMA ',</t>
  </si>
  <si>
    <t>'[-15-]',</t>
  </si>
  <si>
    <t>'opc&amp;38',</t>
  </si>
  <si>
    <t>'[-17-]',</t>
  </si>
  <si>
    <t>'AX    ',</t>
  </si>
  <si>
    <t>'CX    ',</t>
  </si>
  <si>
    <t>'DX    ',</t>
  </si>
  <si>
    <t>'BX    ',</t>
  </si>
  <si>
    <t>'SP    ',</t>
  </si>
  <si>
    <t>'BP    ',</t>
  </si>
  <si>
    <t>'SI    ',</t>
  </si>
  <si>
    <t>'DI    '</t>
  </si>
  <si>
    <t>'ES    ',</t>
  </si>
  <si>
    <t>'CS    ',</t>
  </si>
  <si>
    <t>'SS    ',</t>
  </si>
  <si>
    <t>'DS    ',</t>
  </si>
  <si>
    <t>'PC    ',</t>
  </si>
  <si>
    <t>'IND   ',</t>
  </si>
  <si>
    <t>'MEM   ',</t>
  </si>
  <si>
    <t>'[-07-]',</t>
  </si>
  <si>
    <t>'AL    ',</t>
  </si>
  <si>
    <t>'tmpc  ',</t>
  </si>
  <si>
    <t>'FLAGS ',</t>
  </si>
  <si>
    <t>'[-10-]',</t>
  </si>
  <si>
    <t>'tmpaL ',</t>
  </si>
  <si>
    <t>'tmpbL ',</t>
  </si>
  <si>
    <t>'tmpaH ',</t>
  </si>
  <si>
    <t>'tmpbH ',</t>
  </si>
  <si>
    <t>'DI    ');</t>
  </si>
  <si>
    <t>'[-00-]',</t>
  </si>
  <si>
    <t>'[-01-]',</t>
  </si>
  <si>
    <t>'[-02-]',</t>
  </si>
  <si>
    <t>'[-03-]',</t>
  </si>
  <si>
    <t>'[-06-]',</t>
  </si>
  <si>
    <t>OPC38</t>
  </si>
  <si>
    <t>PASS</t>
  </si>
  <si>
    <t>POP m</t>
  </si>
  <si>
    <t>Int 0</t>
  </si>
  <si>
    <t>DIV</t>
  </si>
  <si>
    <t>Jump to end if byte</t>
  </si>
  <si>
    <t>JZ</t>
  </si>
  <si>
    <t>Jump if zero is set.</t>
  </si>
  <si>
    <t>JNZ</t>
  </si>
  <si>
    <t>Jump if zero is not set.</t>
  </si>
  <si>
    <t>OPC</t>
  </si>
  <si>
    <t>Condition depends on opcode</t>
  </si>
  <si>
    <t>MR</t>
  </si>
  <si>
    <t>MW</t>
  </si>
  <si>
    <t>EC 101</t>
  </si>
  <si>
    <t>EC 110</t>
  </si>
  <si>
    <t>End if CX==0</t>
  </si>
  <si>
    <t>Push CS</t>
  </si>
  <si>
    <t>Push PC</t>
  </si>
  <si>
    <t>New CS</t>
  </si>
  <si>
    <t>New PC</t>
  </si>
  <si>
    <t>SP -= 4</t>
  </si>
  <si>
    <t>FARCALL</t>
  </si>
  <si>
    <t>REP SCAS</t>
  </si>
  <si>
    <t>REP LODS</t>
  </si>
  <si>
    <t>REP STOS</t>
  </si>
  <si>
    <t>Class</t>
  </si>
  <si>
    <t>SUB</t>
  </si>
  <si>
    <t>CallT</t>
  </si>
  <si>
    <t>INTO</t>
  </si>
  <si>
    <t>{7}</t>
  </si>
  <si>
    <t>ENTER</t>
  </si>
  <si>
    <t>{17}</t>
  </si>
  <si>
    <t>{18}</t>
  </si>
  <si>
    <t>{19}</t>
  </si>
  <si>
    <t>{20}</t>
  </si>
  <si>
    <t>{21}</t>
  </si>
  <si>
    <t>{22}</t>
  </si>
  <si>
    <t>{23}</t>
  </si>
  <si>
    <t>{24}</t>
  </si>
  <si>
    <t>{25}</t>
  </si>
  <si>
    <t>{26}</t>
  </si>
  <si>
    <t>{27}</t>
  </si>
  <si>
    <t>{28}</t>
  </si>
  <si>
    <t>{29}</t>
  </si>
  <si>
    <t>{30}</t>
  </si>
  <si>
    <t>{31}</t>
  </si>
  <si>
    <t>ADD</t>
  </si>
  <si>
    <t>tmpB := 0</t>
  </si>
  <si>
    <t>tmpA += 2;  IND := tmpA</t>
  </si>
  <si>
    <t>IND := SP, tmpA := SP</t>
  </si>
  <si>
    <t>SUB_PUSHA</t>
  </si>
  <si>
    <t>SUB_POPA</t>
  </si>
  <si>
    <t>SUB_FARCALL</t>
  </si>
  <si>
    <t>Pop PC</t>
  </si>
  <si>
    <t>Pop CS</t>
  </si>
  <si>
    <t>Pop Flags</t>
  </si>
  <si>
    <t/>
  </si>
  <si>
    <t>E_INTR</t>
  </si>
  <si>
    <t>SUB_EXT</t>
  </si>
  <si>
    <t>REP</t>
  </si>
  <si>
    <t>IMUL2</t>
  </si>
  <si>
    <t>MUL</t>
  </si>
  <si>
    <t>ROT</t>
  </si>
  <si>
    <t>MUL2</t>
  </si>
  <si>
    <t>MUL2 cont. (4/4)</t>
  </si>
  <si>
    <t>Cont (3/4)</t>
  </si>
  <si>
    <t>Cont (4/4)</t>
  </si>
  <si>
    <t>INTR/E_INTR</t>
  </si>
  <si>
    <t>Cont (2/4)</t>
  </si>
  <si>
    <t>(1/4)</t>
  </si>
  <si>
    <t>Set Mode Flag</t>
  </si>
  <si>
    <t>1EC</t>
  </si>
  <si>
    <t>1ED</t>
  </si>
  <si>
    <t>1EE</t>
  </si>
  <si>
    <t>1EF</t>
  </si>
  <si>
    <t>1F0</t>
  </si>
  <si>
    <t>1F1</t>
  </si>
  <si>
    <t>1F2</t>
  </si>
  <si>
    <t>1F3</t>
  </si>
  <si>
    <t>1F4</t>
  </si>
  <si>
    <t>1F5</t>
  </si>
  <si>
    <t>1F6</t>
  </si>
  <si>
    <t>1F7</t>
  </si>
  <si>
    <t>1F8</t>
  </si>
  <si>
    <t>1F9</t>
  </si>
  <si>
    <t>1FA</t>
  </si>
  <si>
    <t>1FB</t>
  </si>
  <si>
    <t>090</t>
  </si>
  <si>
    <t>091</t>
  </si>
  <si>
    <t>092</t>
  </si>
  <si>
    <t>093</t>
  </si>
  <si>
    <t>Mode Flag Set -&gt; enter native mode</t>
  </si>
  <si>
    <t>CONST</t>
  </si>
  <si>
    <t>Const</t>
  </si>
  <si>
    <t>BINS</t>
  </si>
  <si>
    <t>BEXT rm, imm</t>
  </si>
  <si>
    <t>BINS r, imm</t>
  </si>
  <si>
    <t>None</t>
  </si>
  <si>
    <t>UNC</t>
  </si>
  <si>
    <t>Jump unconditionally</t>
  </si>
  <si>
    <t>JO</t>
  </si>
  <si>
    <t>Jump if overflow</t>
  </si>
  <si>
    <t>Send CX through ALU</t>
  </si>
  <si>
    <t>tmpB := PC</t>
  </si>
  <si>
    <t>tmpA := EA calculation</t>
  </si>
  <si>
    <t>DP := SP</t>
  </si>
  <si>
    <t xml:space="preserve">SP +=  2; TEMP := [IND]; </t>
  </si>
  <si>
    <t>IND := EA; commit TEMP to new [IND]</t>
  </si>
  <si>
    <t>COMMIT</t>
  </si>
  <si>
    <t>DP</t>
  </si>
  <si>
    <t>TEMP</t>
  </si>
  <si>
    <t>DIRSZ</t>
  </si>
  <si>
    <t>PFXCNT</t>
  </si>
  <si>
    <t>NULL</t>
  </si>
  <si>
    <t>EM_INT</t>
  </si>
  <si>
    <t>OR</t>
  </si>
  <si>
    <t>ADC</t>
  </si>
  <si>
    <t>SBB</t>
  </si>
  <si>
    <t>CMP</t>
  </si>
  <si>
    <t>ROL</t>
  </si>
  <si>
    <t>ROR</t>
  </si>
  <si>
    <t>RCL</t>
  </si>
  <si>
    <t>RCR</t>
  </si>
  <si>
    <t>SHL</t>
  </si>
  <si>
    <t>SHR</t>
  </si>
  <si>
    <t>SAR</t>
  </si>
  <si>
    <t>ROL12</t>
  </si>
  <si>
    <t>ADJD</t>
  </si>
  <si>
    <t>ADJA</t>
  </si>
  <si>
    <t>NEG</t>
  </si>
  <si>
    <t>NOT</t>
  </si>
  <si>
    <t>XOR</t>
  </si>
  <si>
    <t>Jump if loop counter is zero</t>
  </si>
  <si>
    <t>JNS</t>
  </si>
  <si>
    <t>Jump if not signed</t>
  </si>
  <si>
    <t>Jump if REP prefixed</t>
  </si>
  <si>
    <t>Jump if interrupt signal</t>
  </si>
  <si>
    <t>BUSY</t>
  </si>
  <si>
    <t>Jump if BUSY signal</t>
  </si>
  <si>
    <t>Jump if interrupt pending</t>
  </si>
  <si>
    <t>Suspend prefetch</t>
  </si>
  <si>
    <t>PC -= 1; flush queue</t>
  </si>
  <si>
    <t>Skip next control signal if ZF</t>
  </si>
  <si>
    <t>Subr</t>
  </si>
  <si>
    <t>tmpB := 1</t>
  </si>
  <si>
    <t>ALU4S cont</t>
  </si>
  <si>
    <t>ADD4S cont.</t>
  </si>
  <si>
    <t>NEX</t>
  </si>
  <si>
    <t>BEXT</t>
  </si>
  <si>
    <t>BEXT cont</t>
  </si>
  <si>
    <t>JLCZ</t>
  </si>
  <si>
    <t>SETEM</t>
  </si>
  <si>
    <t>Targets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</si>
</sst>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9"/>
      <color theme="1"/>
      <name val="Consolas"/>
      <family val="3"/>
    </font>
    <font>
      <sz val="10"/>
      <color theme="1"/>
      <name val="Consolas"/>
      <family val="3"/>
    </font>
    <font>
      <b/>
      <sz val="11"/>
      <color theme="0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49" fontId="0" fillId="0" borderId="0" xfId="0" applyNumberFormat="1"/>
    <xf numFmtId="49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right"/>
    </xf>
    <xf numFmtId="49" fontId="1" fillId="0" borderId="1" xfId="0" applyNumberFormat="1" applyFont="1" applyBorder="1"/>
    <xf numFmtId="0" fontId="0" fillId="0" borderId="1" xfId="0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2" borderId="0" xfId="0" applyFont="1" applyFill="1" applyAlignment="1">
      <alignment horizontal="right"/>
    </xf>
    <xf numFmtId="49" fontId="1" fillId="2" borderId="0" xfId="0" applyNumberFormat="1" applyFont="1" applyFill="1"/>
    <xf numFmtId="0" fontId="1" fillId="2" borderId="0" xfId="0" applyFont="1" applyFill="1"/>
    <xf numFmtId="0" fontId="0" fillId="2" borderId="0" xfId="0" applyFill="1"/>
    <xf numFmtId="0" fontId="1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right"/>
    </xf>
    <xf numFmtId="49" fontId="1" fillId="2" borderId="1" xfId="0" applyNumberFormat="1" applyFont="1" applyFill="1" applyBorder="1"/>
    <xf numFmtId="0" fontId="1" fillId="2" borderId="1" xfId="0" applyFont="1" applyFill="1" applyBorder="1"/>
    <xf numFmtId="0" fontId="0" fillId="2" borderId="1" xfId="0" applyFill="1" applyBorder="1"/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1" fillId="2" borderId="1" xfId="0" applyFont="1" applyFill="1" applyBorder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/>
    <xf numFmtId="0" fontId="2" fillId="2" borderId="0" xfId="0" applyFont="1" applyFill="1"/>
    <xf numFmtId="0" fontId="2" fillId="2" borderId="1" xfId="0" applyFont="1" applyFill="1" applyBorder="1"/>
    <xf numFmtId="0" fontId="2" fillId="0" borderId="1" xfId="0" applyFont="1" applyBorder="1"/>
    <xf numFmtId="0" fontId="3" fillId="3" borderId="0" xfId="0" applyFont="1" applyFill="1"/>
    <xf numFmtId="49" fontId="3" fillId="3" borderId="0" xfId="0" applyNumberFormat="1" applyFont="1" applyFill="1"/>
    <xf numFmtId="0" fontId="3" fillId="3" borderId="0" xfId="0" applyFont="1" applyFill="1" applyAlignment="1">
      <alignment horizontal="left"/>
    </xf>
    <xf numFmtId="49" fontId="3" fillId="3" borderId="0" xfId="0" applyNumberFormat="1" applyFont="1" applyFill="1" applyAlignment="1">
      <alignment horizontal="center"/>
    </xf>
    <xf numFmtId="49" fontId="1" fillId="0" borderId="3" xfId="0" applyNumberFormat="1" applyFont="1" applyBorder="1" applyAlignment="1">
      <alignment horizontal="center"/>
    </xf>
    <xf numFmtId="49" fontId="1" fillId="2" borderId="3" xfId="0" applyNumberFormat="1" applyFont="1" applyFill="1" applyBorder="1" applyAlignment="1">
      <alignment horizontal="center"/>
    </xf>
    <xf numFmtId="49" fontId="1" fillId="2" borderId="2" xfId="0" applyNumberFormat="1" applyFont="1" applyFill="1" applyBorder="1" applyAlignment="1">
      <alignment horizontal="center"/>
    </xf>
    <xf numFmtId="49" fontId="1" fillId="0" borderId="2" xfId="0" applyNumberFormat="1" applyFont="1" applyBorder="1" applyAlignment="1">
      <alignment horizontal="center"/>
    </xf>
    <xf numFmtId="49" fontId="0" fillId="0" borderId="0" xfId="0" applyNumberFormat="1" applyAlignment="1">
      <alignment horizontal="center"/>
    </xf>
    <xf numFmtId="49" fontId="1" fillId="4" borderId="4" xfId="0" applyNumberFormat="1" applyFont="1" applyFill="1" applyBorder="1" applyAlignment="1">
      <alignment horizontal="center"/>
    </xf>
    <xf numFmtId="0" fontId="0" fillId="4" borderId="4" xfId="0" applyFill="1" applyBorder="1"/>
    <xf numFmtId="0" fontId="0" fillId="4" borderId="5" xfId="0" applyFill="1" applyBorder="1"/>
    <xf numFmtId="49" fontId="1" fillId="4" borderId="6" xfId="0" applyNumberFormat="1" applyFont="1" applyFill="1" applyBorder="1" applyAlignment="1">
      <alignment horizontal="center"/>
    </xf>
    <xf numFmtId="0" fontId="0" fillId="5" borderId="4" xfId="0" applyFill="1" applyBorder="1"/>
    <xf numFmtId="49" fontId="1" fillId="5" borderId="4" xfId="0" applyNumberFormat="1" applyFont="1" applyFill="1" applyBorder="1" applyAlignment="1">
      <alignment horizontal="center"/>
    </xf>
    <xf numFmtId="0" fontId="0" fillId="5" borderId="5" xfId="0" applyFill="1" applyBorder="1"/>
    <xf numFmtId="0" fontId="0" fillId="4" borderId="6" xfId="0" applyFill="1" applyBorder="1"/>
    <xf numFmtId="0" fontId="0" fillId="0" borderId="7" xfId="0" applyBorder="1"/>
    <xf numFmtId="49" fontId="1" fillId="0" borderId="8" xfId="0" applyNumberFormat="1" applyFont="1" applyBorder="1"/>
    <xf numFmtId="49" fontId="1" fillId="0" borderId="9" xfId="0" applyNumberFormat="1" applyFont="1" applyBorder="1"/>
    <xf numFmtId="49" fontId="1" fillId="5" borderId="6" xfId="0" applyNumberFormat="1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49" fontId="1" fillId="0" borderId="10" xfId="0" applyNumberFormat="1" applyFont="1" applyBorder="1" applyAlignment="1">
      <alignment horizontal="center"/>
    </xf>
    <xf numFmtId="0" fontId="0" fillId="0" borderId="0" xfId="0" quotePrefix="1"/>
    <xf numFmtId="49" fontId="1" fillId="5" borderId="2" xfId="0" applyNumberFormat="1" applyFont="1" applyFill="1" applyBorder="1" applyAlignment="1">
      <alignment horizontal="center"/>
    </xf>
    <xf numFmtId="49" fontId="0" fillId="2" borderId="0" xfId="0" applyNumberFormat="1" applyFill="1"/>
    <xf numFmtId="49" fontId="0" fillId="2" borderId="1" xfId="0" applyNumberFormat="1" applyFill="1" applyBorder="1"/>
    <xf numFmtId="49" fontId="0" fillId="0" borderId="1" xfId="0" applyNumberFormat="1" applyBorder="1"/>
    <xf numFmtId="0" fontId="0" fillId="6" borderId="0" xfId="0" applyFill="1"/>
    <xf numFmtId="16" fontId="0" fillId="0" borderId="0" xfId="0" applyNumberFormat="1"/>
    <xf numFmtId="0" fontId="2" fillId="0" borderId="0" xfId="0" applyFont="1" applyAlignment="1">
      <alignment horizontal="left"/>
    </xf>
    <xf numFmtId="0" fontId="2" fillId="2" borderId="0" xfId="0" applyFont="1" applyFill="1" applyAlignment="1">
      <alignment horizontal="left"/>
    </xf>
    <xf numFmtId="0" fontId="2" fillId="2" borderId="1" xfId="0" applyFont="1" applyFill="1" applyBorder="1" applyAlignment="1">
      <alignment horizontal="left"/>
    </xf>
    <xf numFmtId="0" fontId="2" fillId="0" borderId="1" xfId="0" applyFont="1" applyBorder="1" applyAlignment="1">
      <alignment horizontal="left"/>
    </xf>
    <xf numFmtId="49" fontId="1" fillId="5" borderId="11" xfId="0" applyNumberFormat="1" applyFont="1" applyFill="1" applyBorder="1" applyAlignment="1">
      <alignment horizontal="center"/>
    </xf>
    <xf numFmtId="0" fontId="3" fillId="7" borderId="0" xfId="0" applyFont="1" applyFill="1"/>
    <xf numFmtId="0" fontId="3" fillId="7" borderId="0" xfId="0" applyFont="1" applyFill="1" applyAlignment="1">
      <alignment horizontal="left"/>
    </xf>
    <xf numFmtId="0" fontId="3" fillId="8" borderId="0" xfId="0" applyFont="1" applyFill="1" applyAlignment="1">
      <alignment horizontal="center"/>
    </xf>
    <xf numFmtId="0" fontId="3" fillId="8" borderId="0" xfId="0" applyFont="1" applyFill="1"/>
    <xf numFmtId="0" fontId="3" fillId="7" borderId="0" xfId="0" applyFont="1" applyFill="1" applyAlignment="1">
      <alignment horizontal="center"/>
    </xf>
  </cellXfs>
  <cellStyles count="1">
    <cellStyle name="Normal" xfId="0" builtinId="0"/>
  </cellStyles>
  <dxfs count="39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3" tint="0.89996032593768116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3" tint="0.89996032593768116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89996032593768116"/>
        </patternFill>
      </fill>
    </dxf>
    <dxf>
      <fill>
        <patternFill>
          <bgColor theme="4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79998168889431442"/>
        </patternFill>
      </fill>
    </dxf>
    <dxf>
      <fill>
        <patternFill>
          <bgColor theme="3" tint="0.89996032593768116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4A9DD-85B2-47C3-B5FC-363A4C624C0A}">
  <dimension ref="A1:AK1029"/>
  <sheetViews>
    <sheetView tabSelected="1" workbookViewId="0">
      <pane ySplit="1" topLeftCell="A495" activePane="bottomLeft" state="frozen"/>
      <selection pane="bottomLeft" activeCell="I528" sqref="I528"/>
    </sheetView>
  </sheetViews>
  <sheetFormatPr defaultRowHeight="15" x14ac:dyDescent="0.25"/>
  <cols>
    <col min="1" max="1" width="4.7109375" customWidth="1"/>
    <col min="2" max="2" width="30.140625" style="1" customWidth="1"/>
    <col min="3" max="3" width="3.28515625" style="39" customWidth="1"/>
    <col min="4" max="4" width="16.42578125" customWidth="1"/>
    <col min="5" max="5" width="3.7109375" customWidth="1"/>
    <col min="6" max="6" width="4.5703125" customWidth="1"/>
    <col min="7" max="7" width="8" customWidth="1"/>
    <col min="8" max="8" width="2.7109375" hidden="1" customWidth="1"/>
    <col min="10" max="10" width="5.85546875" customWidth="1"/>
    <col min="12" max="12" width="3.85546875" hidden="1" customWidth="1"/>
    <col min="14" max="14" width="8.42578125" style="22" customWidth="1"/>
    <col min="15" max="17" width="3.140625" style="5" customWidth="1"/>
    <col min="18" max="18" width="8.5703125" customWidth="1"/>
    <col min="19" max="19" width="7.140625" customWidth="1"/>
    <col min="20" max="20" width="8.28515625" customWidth="1"/>
    <col min="21" max="21" width="3.140625" style="5" customWidth="1"/>
    <col min="22" max="23" width="7.140625" customWidth="1"/>
    <col min="24" max="24" width="6.5703125" style="5" customWidth="1"/>
    <col min="25" max="25" width="8.42578125" style="5" customWidth="1"/>
    <col min="26" max="26" width="8.28515625" style="5" customWidth="1"/>
    <col min="27" max="27" width="5.28515625" style="5" customWidth="1"/>
    <col min="29" max="29" width="6.140625" customWidth="1"/>
    <col min="30" max="30" width="19.140625" customWidth="1"/>
    <col min="31" max="31" width="32.28515625" style="1" customWidth="1"/>
  </cols>
  <sheetData>
    <row r="1" spans="1:37" x14ac:dyDescent="0.25">
      <c r="A1" s="31" t="s">
        <v>940</v>
      </c>
      <c r="B1" s="32" t="s">
        <v>925</v>
      </c>
      <c r="C1" s="34"/>
      <c r="D1" s="31" t="s">
        <v>926</v>
      </c>
      <c r="E1" s="32" t="s">
        <v>938</v>
      </c>
      <c r="F1" s="31" t="s">
        <v>939</v>
      </c>
      <c r="G1" s="31" t="s">
        <v>1415</v>
      </c>
      <c r="H1" s="31" t="s">
        <v>1174</v>
      </c>
      <c r="I1" s="68" t="s">
        <v>942</v>
      </c>
      <c r="J1" s="68" t="s">
        <v>1365</v>
      </c>
      <c r="K1" s="68" t="s">
        <v>941</v>
      </c>
      <c r="L1" s="68" t="s">
        <v>1175</v>
      </c>
      <c r="M1" s="68" t="s">
        <v>943</v>
      </c>
      <c r="N1" s="69" t="s">
        <v>949</v>
      </c>
      <c r="O1" s="72" t="s">
        <v>950</v>
      </c>
      <c r="P1" s="70" t="s">
        <v>1018</v>
      </c>
      <c r="Q1" s="70" t="s">
        <v>1019</v>
      </c>
      <c r="R1" s="71" t="s">
        <v>945</v>
      </c>
      <c r="S1" s="71" t="s">
        <v>985</v>
      </c>
      <c r="T1" s="70" t="s">
        <v>1032</v>
      </c>
      <c r="U1" s="70" t="s">
        <v>1033</v>
      </c>
      <c r="V1" s="70" t="s">
        <v>1099</v>
      </c>
      <c r="W1" s="70" t="s">
        <v>1028</v>
      </c>
      <c r="X1" s="70" t="s">
        <v>1029</v>
      </c>
      <c r="Y1" s="70" t="s">
        <v>1299</v>
      </c>
      <c r="Z1" s="70" t="s">
        <v>1030</v>
      </c>
      <c r="AA1" s="70" t="s">
        <v>1031</v>
      </c>
      <c r="AB1" s="31"/>
      <c r="AC1" s="33" t="s">
        <v>1297</v>
      </c>
      <c r="AD1" s="31" t="s">
        <v>944</v>
      </c>
      <c r="AE1" s="32" t="s">
        <v>1136</v>
      </c>
      <c r="AF1" s="31"/>
      <c r="AG1" s="31"/>
      <c r="AH1" s="31"/>
      <c r="AI1" s="31"/>
      <c r="AJ1" s="31" t="s">
        <v>1424</v>
      </c>
      <c r="AK1" s="31"/>
    </row>
    <row r="2" spans="1:37" x14ac:dyDescent="0.25">
      <c r="A2" s="4" t="str">
        <f>DEC2HEX(ROW(A1)-ROW($A$1),3)</f>
        <v>000</v>
      </c>
      <c r="B2" s="2" t="s">
        <v>0</v>
      </c>
      <c r="C2" s="35" t="s">
        <v>1126</v>
      </c>
      <c r="D2" s="2" t="s">
        <v>1</v>
      </c>
      <c r="E2" s="2" t="s">
        <v>927</v>
      </c>
      <c r="F2" s="2" t="s">
        <v>462</v>
      </c>
      <c r="G2" s="2"/>
      <c r="H2" s="6">
        <f>IF(BIN2DEC(LEFT($B2,10))=0,1,0)</f>
        <v>0</v>
      </c>
      <c r="I2" s="27" t="str" cm="1">
        <f t="array" ref="I2">IF(H2=0,INDEX(Source1!A:A, 32-BIN2DEC(LEFT($B2,5))),"--")</f>
        <v>OP1</v>
      </c>
      <c r="J2" s="27" t="str">
        <f t="shared" ref="J2:J65" si="0">IF(I2="CONST",31-BIN2DEC(MID($B2,12,5)),"--")</f>
        <v>--</v>
      </c>
      <c r="K2" s="27" t="str" cm="1">
        <f t="array" ref="K2">IF(H2=0,INDEX(Dest1!A:A,32-BIN2DEC(MID($B2,6,5))),"--")</f>
        <v>tmpB</v>
      </c>
      <c r="L2" s="27">
        <f>IF(BIN2DEC(MID($B2,11,6))=0,1,0)</f>
        <v>0</v>
      </c>
      <c r="M2" s="27" t="str" cm="1">
        <f t="array" ref="M2">IF(AND(I2&lt;&gt;"CONST",L2=0),INDEX(Source2!A:A,16-BIN2DEC(MID($B2,11,4))),"--")</f>
        <v>OP2</v>
      </c>
      <c r="N2" s="23" t="str" cm="1">
        <f t="array" ref="N2">IF(AND(I2&lt;&gt;"CONST",L2=0),INDEX('D2'!A:A,4-BIN2DEC(MID($B2,15,2))),"--")</f>
        <v>tmpA</v>
      </c>
      <c r="O2" s="6">
        <f>BIN2DEC(MID($B2,17,1))</f>
        <v>0</v>
      </c>
      <c r="P2" s="6">
        <f>BIN2DEC(MID($B2,18,1))</f>
        <v>0</v>
      </c>
      <c r="Q2" s="6">
        <f>BIN2DEC(MID($B2,19,1))</f>
        <v>0</v>
      </c>
      <c r="R2" s="3" t="str" cm="1">
        <f t="array" ref="R2">INDEX(Types!A:A,1+BIN2DEC(MID($B2,20,2)))</f>
        <v>ALU</v>
      </c>
      <c r="S2" s="3" t="str" cm="1">
        <f t="array" ref="S2">IF(R2="ALU",INDEX(ALUOps!A:A,32-BIN2DEC(MID($B2,22,5))),"")</f>
        <v>XI</v>
      </c>
      <c r="T2" s="3" t="str" cm="1">
        <f t="array" ref="T2">IF(R2="ALU",INDEX(Tmp!A:A,4-BIN2DEC(MID($B2,27,2))),"")</f>
        <v>tmpA</v>
      </c>
      <c r="U2" s="6">
        <f>IF(R2="ALU",1-BIN2DEC(MID($B2,29,1)),"")</f>
        <v>0</v>
      </c>
      <c r="V2" t="str" cm="1">
        <f t="array" ref="V2">IF(R2="Jump",INDEX(Jcond!A:A,16-BIN2DEC(MID($B2,22,4))),"")</f>
        <v/>
      </c>
      <c r="W2" t="str">
        <f t="shared" ref="W2:W5" si="1">IF(R2="Jump",15-BIN2DEC(MID($B2,26,4)),"")</f>
        <v/>
      </c>
      <c r="X2" s="5" t="str" cm="1">
        <f t="array" ref="X2">IF(R2="Control",INDEX(IC!A:A,16-BIN2DEC(MID($B2,21,4))),"")</f>
        <v/>
      </c>
      <c r="Y2" s="5" t="str" cm="1">
        <f t="array" ref="Y2">IF(X2="CALL",INDEX(Subroutines!A:A,32-BIN2DEC(MID($B2,25,5))),"")</f>
        <v/>
      </c>
      <c r="Z2" s="5" t="str" cm="1">
        <f t="array" ref="Z2">IF(R2="Control",INDEX(EC!A:A,8-BIN2DEC(MID($B2,25,3))),"")</f>
        <v/>
      </c>
      <c r="AA2" s="5" t="str" cm="1">
        <f t="array" ref="AA2">IF(R2="Control",INDEX(SR!A:A,4-BIN2DEC(MID($B2,28,2))),"")</f>
        <v/>
      </c>
      <c r="AD2" t="s">
        <v>951</v>
      </c>
      <c r="AJ2" s="1" t="s">
        <v>2</v>
      </c>
    </row>
    <row r="3" spans="1:37" x14ac:dyDescent="0.25">
      <c r="A3" s="4" t="str">
        <f t="shared" ref="A3:A66" si="2">DEC2HEX(ROW(A2)-ROW($A$1),3)</f>
        <v>001</v>
      </c>
      <c r="B3" s="2" t="s">
        <v>3</v>
      </c>
      <c r="C3" s="35" t="s">
        <v>1127</v>
      </c>
      <c r="D3" s="3"/>
      <c r="E3" s="3"/>
      <c r="F3" s="3"/>
      <c r="G3" s="3"/>
      <c r="H3" s="3">
        <f t="shared" ref="H3:H66" si="3">IF(BIN2DEC(LEFT($B3,10))=0,1,0)</f>
        <v>0</v>
      </c>
      <c r="I3" s="27" t="str" cm="1">
        <f t="array" ref="I3">IF(H3=0,INDEX(Source1!A:A, 32-BIN2DEC(LEFT($B3,5))),"--")</f>
        <v>SIGMA</v>
      </c>
      <c r="J3" s="63" t="str">
        <f t="shared" si="0"/>
        <v>--</v>
      </c>
      <c r="K3" s="27" t="str" cm="1">
        <f t="array" ref="K3">IF(H3=0,INDEX(Dest1!A:A,32-BIN2DEC(MID($B3,6,5))),"--")</f>
        <v>OP1</v>
      </c>
      <c r="L3" s="27">
        <f t="shared" ref="L3:L66" si="4">IF(BIN2DEC(MID($B3,11,6))=0,1,0)</f>
        <v>1</v>
      </c>
      <c r="M3" s="27" t="str" cm="1">
        <f t="array" ref="M3">IF(AND(I3&lt;&gt;"CONST",L3=0),INDEX(Source2!A:A,16-BIN2DEC(MID($B3,11,4))),"--")</f>
        <v>--</v>
      </c>
      <c r="N3" s="23" t="str" cm="1">
        <f t="array" ref="N3">IF(AND(I3&lt;&gt;"CONST",L3=0),INDEX('D2'!A:A,4-BIN2DEC(MID($B3,15,2))),"--")</f>
        <v>--</v>
      </c>
      <c r="O3" s="6">
        <f>BIN2DEC(MID($B3,17,1))</f>
        <v>0</v>
      </c>
      <c r="P3" s="6">
        <f t="shared" ref="P3:P66" si="5">BIN2DEC(MID($B3,18,1))</f>
        <v>1</v>
      </c>
      <c r="Q3" s="6">
        <f t="shared" ref="Q3:Q66" si="6">BIN2DEC(MID($B3,19,1))</f>
        <v>1</v>
      </c>
      <c r="R3" s="3" t="str" cm="1">
        <f t="array" ref="R3">INDEX(Types!A:A,1+BIN2DEC(MID($B3,20,2)))</f>
        <v>Control</v>
      </c>
      <c r="S3" s="3" t="str" cm="1">
        <f t="array" ref="S3">IF(R3="ALU",INDEX(ALUOps!A:A,32-BIN2DEC(MID($B3,22,5))),"")</f>
        <v/>
      </c>
      <c r="T3" s="3" t="str" cm="1">
        <f t="array" ref="T3">IF(R3="ALU",INDEX(Tmp!A:A,4-BIN2DEC(MID($B3,27,2))),"")</f>
        <v/>
      </c>
      <c r="U3" s="6" t="str">
        <f t="shared" ref="U3:U66" si="7">IF(R3="ALU",1-BIN2DEC(MID($B3,29,1)),"")</f>
        <v/>
      </c>
      <c r="V3" t="str" cm="1">
        <f t="array" ref="V3">IF(R3="Jump",INDEX(Jcond!A:A,16-BIN2DEC(MID($B3,22,4))),"")</f>
        <v/>
      </c>
      <c r="W3" t="str">
        <f t="shared" si="1"/>
        <v/>
      </c>
      <c r="X3" s="5" t="str" cm="1">
        <f t="array" ref="X3">IF(R3="Control",INDEX(IC!A:A,16-BIN2DEC(MID($B3,21,4))),"")</f>
        <v>--</v>
      </c>
      <c r="Y3" s="5" t="str" cm="1">
        <f t="array" ref="Y3">IF(X3="CALL",INDEX(Subroutines!A:A,32-BIN2DEC(MID($B3,25,5))),"")</f>
        <v/>
      </c>
      <c r="Z3" s="5" t="str" cm="1">
        <f t="array" ref="Z3">IF(R3="Control",INDEX(EC!A:A,8-BIN2DEC(MID($B3,25,3))),"")</f>
        <v>COMMIT</v>
      </c>
      <c r="AA3" s="5" t="str" cm="1">
        <f t="array" ref="AA3">IF(R3="Control",INDEX(SR!A:A,4-BIN2DEC(MID($B3,28,2))),"")</f>
        <v>--</v>
      </c>
    </row>
    <row r="4" spans="1:37" s="15" customFormat="1" x14ac:dyDescent="0.25">
      <c r="A4" s="12" t="str">
        <f t="shared" si="2"/>
        <v>002</v>
      </c>
      <c r="B4" s="13" t="s">
        <v>4</v>
      </c>
      <c r="C4" s="36"/>
      <c r="D4" s="14"/>
      <c r="E4" s="14"/>
      <c r="F4" s="14"/>
      <c r="G4" s="14"/>
      <c r="H4" s="14">
        <f t="shared" si="3"/>
        <v>1</v>
      </c>
      <c r="I4" s="28" t="str" cm="1">
        <f t="array" ref="I4">IF(H4=0,INDEX(Source1!A:A, 32-BIN2DEC(LEFT($B4,5))),"--")</f>
        <v>--</v>
      </c>
      <c r="J4" s="64" t="str">
        <f t="shared" si="0"/>
        <v>--</v>
      </c>
      <c r="K4" s="28" t="str" cm="1">
        <f t="array" ref="K4">IF(H4=0,INDEX(Dest1!A:A,32-BIN2DEC(MID($B4,6,5))),"--")</f>
        <v>--</v>
      </c>
      <c r="L4" s="28">
        <f t="shared" si="4"/>
        <v>1</v>
      </c>
      <c r="M4" s="28" t="str" cm="1">
        <f t="array" ref="M4">IF(AND(I4&lt;&gt;"CONST",L4=0),INDEX(Source2!A:A,16-BIN2DEC(MID($B4,11,4))),"--")</f>
        <v>--</v>
      </c>
      <c r="N4" s="24" t="str" cm="1">
        <f t="array" ref="N4">IF(AND(I4&lt;&gt;"CONST",L4=0),INDEX('D2'!A:A,4-BIN2DEC(MID($B4,15,2))),"--")</f>
        <v>--</v>
      </c>
      <c r="O4" s="16"/>
      <c r="P4" s="16"/>
      <c r="Q4" s="16"/>
      <c r="R4" s="14"/>
      <c r="S4" s="14" t="str" cm="1">
        <f t="array" ref="S4">IF(R4="ALU",INDEX(ALUOps!A:A,32-BIN2DEC(MID($B4,22,5))),"")</f>
        <v/>
      </c>
      <c r="T4" s="14" t="str" cm="1">
        <f t="array" ref="T4">IF(R4="ALU",INDEX(Tmp!A:A,4-BIN2DEC(MID($B4,27,2))),"")</f>
        <v/>
      </c>
      <c r="U4" s="16" t="str">
        <f t="shared" si="7"/>
        <v/>
      </c>
      <c r="V4" s="15" t="str" cm="1">
        <f t="array" ref="V4">IF(R4="Jump",INDEX(Jcond!A:A,16-BIN2DEC(MID($B4,22,4))),"")</f>
        <v/>
      </c>
      <c r="W4" s="15" t="str">
        <f t="shared" si="1"/>
        <v/>
      </c>
      <c r="X4" s="52" t="str" cm="1">
        <f t="array" ref="X4">IF(R4="Control",INDEX(IC!A:A,16-BIN2DEC(MID($B4,21,4))),"")</f>
        <v/>
      </c>
      <c r="Y4" s="52" t="str" cm="1">
        <f t="array" ref="Y4">IF(X4="CALL",INDEX(Subroutines!A:A,32-BIN2DEC(MID($B4,25,5))),"")</f>
        <v/>
      </c>
      <c r="Z4" s="52" t="str" cm="1">
        <f t="array" ref="Z4">IF(R4="Control",INDEX(EC!A:A,8-BIN2DEC(MID($B4,25,3))),"")</f>
        <v/>
      </c>
      <c r="AA4" s="52" t="str" cm="1">
        <f t="array" ref="AA4">IF(R4="Control",INDEX(SR!A:A,4-BIN2DEC(MID($B4,28,2))),"")</f>
        <v/>
      </c>
      <c r="AE4" s="58"/>
    </row>
    <row r="5" spans="1:37" s="20" customFormat="1" ht="15.75" thickBot="1" x14ac:dyDescent="0.3">
      <c r="A5" s="17" t="str">
        <f t="shared" si="2"/>
        <v>003</v>
      </c>
      <c r="B5" s="18" t="s">
        <v>4</v>
      </c>
      <c r="C5" s="37"/>
      <c r="D5" s="19"/>
      <c r="E5" s="19"/>
      <c r="F5" s="19"/>
      <c r="G5" s="19"/>
      <c r="H5" s="19">
        <f t="shared" si="3"/>
        <v>1</v>
      </c>
      <c r="I5" s="29" t="str" cm="1">
        <f t="array" ref="I5">IF(H5=0,INDEX(Source1!A:A, 32-BIN2DEC(LEFT($B5,5))),"--")</f>
        <v>--</v>
      </c>
      <c r="J5" s="65" t="str">
        <f t="shared" si="0"/>
        <v>--</v>
      </c>
      <c r="K5" s="29" t="str" cm="1">
        <f t="array" ref="K5">IF(H5=0,INDEX(Dest1!A:A,32-BIN2DEC(MID($B5,6,5))),"--")</f>
        <v>--</v>
      </c>
      <c r="L5" s="29">
        <f t="shared" si="4"/>
        <v>1</v>
      </c>
      <c r="M5" s="29" t="str" cm="1">
        <f t="array" ref="M5">IF(AND(I5&lt;&gt;"CONST",L5=0),INDEX(Source2!A:A,16-BIN2DEC(MID($B5,11,4))),"--")</f>
        <v>--</v>
      </c>
      <c r="N5" s="25" t="str" cm="1">
        <f t="array" ref="N5">IF(AND(I5&lt;&gt;"CONST",L5=0),INDEX('D2'!A:A,4-BIN2DEC(MID($B5,15,2))),"--")</f>
        <v>--</v>
      </c>
      <c r="O5" s="21"/>
      <c r="P5" s="21"/>
      <c r="Q5" s="21"/>
      <c r="R5" s="19"/>
      <c r="S5" s="19" t="str" cm="1">
        <f t="array" ref="S5">IF(R5="ALU",INDEX(ALUOps!A:A,32-BIN2DEC(MID($B5,22,5))),"")</f>
        <v/>
      </c>
      <c r="T5" s="19" t="str" cm="1">
        <f t="array" ref="T5">IF(R5="ALU",INDEX(Tmp!A:A,4-BIN2DEC(MID($B5,27,2))),"")</f>
        <v/>
      </c>
      <c r="U5" s="21" t="str">
        <f t="shared" si="7"/>
        <v/>
      </c>
      <c r="V5" s="20" t="str" cm="1">
        <f t="array" ref="V5">IF(R5="Jump",INDEX(Jcond!A:A,16-BIN2DEC(MID($B5,22,4))),"")</f>
        <v/>
      </c>
      <c r="W5" s="20" t="str">
        <f t="shared" si="1"/>
        <v/>
      </c>
      <c r="X5" s="53" t="str" cm="1">
        <f t="array" ref="X5">IF(R5="Control",INDEX(IC!A:A,16-BIN2DEC(MID($B5,21,4))),"")</f>
        <v/>
      </c>
      <c r="Y5" s="53" t="str" cm="1">
        <f t="array" ref="Y5">IF(X5="CALL",INDEX(Subroutines!A:A,32-BIN2DEC(MID($B5,25,5))),"")</f>
        <v/>
      </c>
      <c r="Z5" s="53" t="str" cm="1">
        <f t="array" ref="Z5">IF(R5="Control",INDEX(EC!A:A,8-BIN2DEC(MID($B5,25,3))),"")</f>
        <v/>
      </c>
      <c r="AA5" s="53" t="str" cm="1">
        <f t="array" ref="AA5">IF(R5="Control",INDEX(SR!A:A,4-BIN2DEC(MID($B5,28,2))),"")</f>
        <v/>
      </c>
      <c r="AE5" s="59"/>
    </row>
    <row r="6" spans="1:37" x14ac:dyDescent="0.25">
      <c r="A6" s="4" t="str">
        <f t="shared" si="2"/>
        <v>004</v>
      </c>
      <c r="B6" s="2" t="s">
        <v>5</v>
      </c>
      <c r="C6" s="35" t="s">
        <v>1126</v>
      </c>
      <c r="D6" s="2" t="s">
        <v>6</v>
      </c>
      <c r="E6" s="2" t="s">
        <v>927</v>
      </c>
      <c r="F6" s="2" t="s">
        <v>462</v>
      </c>
      <c r="G6" s="2"/>
      <c r="H6" s="3">
        <f t="shared" si="3"/>
        <v>0</v>
      </c>
      <c r="I6" s="27" t="str" cm="1">
        <f t="array" ref="I6">IF(H6=0,INDEX(Source1!A:A, 32-BIN2DEC(LEFT($B6,5))),"--")</f>
        <v>OP1</v>
      </c>
      <c r="J6" s="63" t="str">
        <f t="shared" si="0"/>
        <v>--</v>
      </c>
      <c r="K6" s="27" t="str" cm="1">
        <f t="array" ref="K6">IF(H6=0,INDEX(Dest1!A:A,32-BIN2DEC(MID($B6,6,5))),"--")</f>
        <v>tmpB</v>
      </c>
      <c r="L6" s="27">
        <f t="shared" si="4"/>
        <v>0</v>
      </c>
      <c r="M6" s="27" t="str" cm="1">
        <f t="array" ref="M6">IF(AND(I6&lt;&gt;"CONST",L6=0),INDEX(Source2!A:A,16-BIN2DEC(MID($B6,11,4))),"--")</f>
        <v>Q</v>
      </c>
      <c r="N6" s="23" t="str" cm="1">
        <f t="array" ref="N6">IF(AND(I6&lt;&gt;"CONST",L6=0),INDEX('D2'!A:A,4-BIN2DEC(MID($B6,15,2))),"--")</f>
        <v>tmpA</v>
      </c>
      <c r="O6" s="6">
        <f t="shared" ref="O6:O66" si="8">BIN2DEC(MID($B6,17,1))</f>
        <v>0</v>
      </c>
      <c r="P6" s="6">
        <f t="shared" si="5"/>
        <v>0</v>
      </c>
      <c r="Q6" s="6">
        <f t="shared" si="6"/>
        <v>0</v>
      </c>
      <c r="R6" s="3" t="str" cm="1">
        <f t="array" ref="R6">INDEX(Types!A:A,1+BIN2DEC(MID($B6,20,2)))</f>
        <v>Jump</v>
      </c>
      <c r="S6" s="3" t="str" cm="1">
        <f t="array" ref="S6">IF(R6="ALU",INDEX(ALUOps!A:A,32-BIN2DEC(MID($B6,22,5))),"")</f>
        <v/>
      </c>
      <c r="T6" s="3" t="str" cm="1">
        <f t="array" ref="T6">IF(R6="ALU",INDEX(Tmp!A:A,4-BIN2DEC(MID($B6,27,2))),"")</f>
        <v/>
      </c>
      <c r="U6" s="6" t="str">
        <f t="shared" si="7"/>
        <v/>
      </c>
      <c r="V6" t="str" cm="1">
        <f t="array" ref="V6">IF(R6="Jump",INDEX(Jcond!A:A,16-BIN2DEC(MID($B6,22,4))),"")</f>
        <v>JNW</v>
      </c>
      <c r="W6" s="42">
        <f>IF(R6="Jump",15-BIN2DEC(MID($B6,26,4)),"")</f>
        <v>2</v>
      </c>
      <c r="X6" s="5" t="str" cm="1">
        <f t="array" ref="X6">IF(R6="Control",INDEX(IC!A:A,16-BIN2DEC(MID($B6,21,4))),"")</f>
        <v/>
      </c>
      <c r="Y6" s="5" t="str" cm="1">
        <f t="array" ref="Y6">IF(X6="CALL",INDEX(Subroutines!A:A,32-BIN2DEC(MID($B6,25,5))),"")</f>
        <v/>
      </c>
      <c r="Z6" s="5" t="str" cm="1">
        <f t="array" ref="Z6">IF(R6="Control",INDEX(EC!A:A,8-BIN2DEC(MID($B6,25,3))),"")</f>
        <v/>
      </c>
      <c r="AA6" s="5" t="str" cm="1">
        <f t="array" ref="AA6">IF(R6="Control",INDEX(SR!A:A,4-BIN2DEC(MID($B6,28,2))),"")</f>
        <v/>
      </c>
      <c r="AD6" t="s">
        <v>952</v>
      </c>
      <c r="AJ6" s="1" t="s">
        <v>7</v>
      </c>
    </row>
    <row r="7" spans="1:37" x14ac:dyDescent="0.25">
      <c r="A7" s="4" t="str">
        <f t="shared" si="2"/>
        <v>005</v>
      </c>
      <c r="B7" s="2" t="s">
        <v>8</v>
      </c>
      <c r="C7" s="35" t="s">
        <v>1127</v>
      </c>
      <c r="D7" s="3"/>
      <c r="E7" s="3"/>
      <c r="F7" s="3"/>
      <c r="G7" s="3"/>
      <c r="H7" s="3">
        <f t="shared" si="3"/>
        <v>0</v>
      </c>
      <c r="I7" s="27" t="str" cm="1">
        <f t="array" ref="I7">IF(H7=0,INDEX(Source1!A:A, 32-BIN2DEC(LEFT($B7,5))),"--")</f>
        <v>Q</v>
      </c>
      <c r="J7" s="63" t="str">
        <f t="shared" si="0"/>
        <v>--</v>
      </c>
      <c r="K7" s="27" t="str" cm="1">
        <f t="array" ref="K7">IF(H7=0,INDEX(Dest1!A:A,32-BIN2DEC(MID($B7,6,5))),"--")</f>
        <v>tmpAH</v>
      </c>
      <c r="L7" s="27">
        <f t="shared" si="4"/>
        <v>1</v>
      </c>
      <c r="M7" s="27" t="str" cm="1">
        <f t="array" ref="M7">IF(AND(I7&lt;&gt;"CONST",L7=0),INDEX(Source2!A:A,16-BIN2DEC(MID($B7,11,4))),"--")</f>
        <v>--</v>
      </c>
      <c r="N7" s="23" t="str" cm="1">
        <f t="array" ref="N7">IF(AND(I7&lt;&gt;"CONST",L7=0),INDEX('D2'!A:A,4-BIN2DEC(MID($B7,15,2))),"--")</f>
        <v>--</v>
      </c>
      <c r="O7" s="6">
        <f t="shared" si="8"/>
        <v>0</v>
      </c>
      <c r="P7" s="6">
        <f t="shared" si="5"/>
        <v>0</v>
      </c>
      <c r="Q7" s="6">
        <f t="shared" si="6"/>
        <v>0</v>
      </c>
      <c r="R7" s="3" t="str" cm="1">
        <f t="array" ref="R7">INDEX(Types!A:A,1+BIN2DEC(MID($B7,20,2)))</f>
        <v>Control</v>
      </c>
      <c r="S7" s="3" t="str" cm="1">
        <f t="array" ref="S7">IF(R7="ALU",INDEX(ALUOps!A:A,32-BIN2DEC(MID($B7,22,5))),"")</f>
        <v/>
      </c>
      <c r="T7" s="3" t="str" cm="1">
        <f t="array" ref="T7">IF(R7="ALU",INDEX(Tmp!A:A,4-BIN2DEC(MID($B7,27,2))),"")</f>
        <v/>
      </c>
      <c r="U7" s="6" t="str">
        <f t="shared" si="7"/>
        <v/>
      </c>
      <c r="V7" t="str" cm="1">
        <f t="array" ref="V7">IF(R7="Jump",INDEX(Jcond!A:A,16-BIN2DEC(MID($B7,22,4))),"")</f>
        <v/>
      </c>
      <c r="W7" t="str">
        <f t="shared" ref="W7:W70" si="9">IF(R7="Jump",15-BIN2DEC(MID($B7,26,4)),"")</f>
        <v/>
      </c>
      <c r="X7" s="5" t="str" cm="1">
        <f t="array" ref="X7">IF(R7="Control",INDEX(IC!A:A,16-BIN2DEC(MID($B7,21,4))),"")</f>
        <v>--</v>
      </c>
      <c r="Y7" s="5" t="str" cm="1">
        <f t="array" ref="Y7">IF(X7="CALL",INDEX(Subroutines!A:A,32-BIN2DEC(MID($B7,25,5))),"")</f>
        <v/>
      </c>
      <c r="Z7" s="5" t="str" cm="1">
        <f t="array" ref="Z7">IF(R7="Control",INDEX(EC!A:A,8-BIN2DEC(MID($B7,25,3))),"")</f>
        <v>--</v>
      </c>
      <c r="AA7" s="5" t="str" cm="1">
        <f t="array" ref="AA7">IF(R7="Control",INDEX(SR!A:A,4-BIN2DEC(MID($B7,28,2))),"")</f>
        <v>--</v>
      </c>
    </row>
    <row r="8" spans="1:37" x14ac:dyDescent="0.25">
      <c r="A8" s="4" t="str">
        <f t="shared" si="2"/>
        <v>006</v>
      </c>
      <c r="B8" s="2" t="s">
        <v>9</v>
      </c>
      <c r="C8" s="40" t="s">
        <v>1128</v>
      </c>
      <c r="D8" s="3"/>
      <c r="E8" s="3"/>
      <c r="F8" s="3"/>
      <c r="G8" s="3"/>
      <c r="H8" s="3">
        <f t="shared" si="3"/>
        <v>1</v>
      </c>
      <c r="I8" s="27" t="str" cm="1">
        <f t="array" ref="I8">IF(H8=0,INDEX(Source1!A:A, 32-BIN2DEC(LEFT($B8,5))),"--")</f>
        <v>--</v>
      </c>
      <c r="J8" s="63" t="str">
        <f t="shared" si="0"/>
        <v>--</v>
      </c>
      <c r="K8" s="27" t="str" cm="1">
        <f t="array" ref="K8">IF(H8=0,INDEX(Dest1!A:A,32-BIN2DEC(MID($B8,6,5))),"--")</f>
        <v>--</v>
      </c>
      <c r="L8" s="27">
        <f t="shared" si="4"/>
        <v>1</v>
      </c>
      <c r="M8" s="27" t="str" cm="1">
        <f t="array" ref="M8">IF(AND(I8&lt;&gt;"CONST",L8=0),INDEX(Source2!A:A,16-BIN2DEC(MID($B8,11,4))),"--")</f>
        <v>--</v>
      </c>
      <c r="N8" s="23" t="str" cm="1">
        <f t="array" ref="N8">IF(AND(I8&lt;&gt;"CONST",L8=0),INDEX('D2'!A:A,4-BIN2DEC(MID($B8,15,2))),"--")</f>
        <v>--</v>
      </c>
      <c r="O8" s="6">
        <f t="shared" si="8"/>
        <v>0</v>
      </c>
      <c r="P8" s="6">
        <f t="shared" si="5"/>
        <v>0</v>
      </c>
      <c r="Q8" s="6">
        <f t="shared" si="6"/>
        <v>1</v>
      </c>
      <c r="R8" s="3" t="str" cm="1">
        <f t="array" ref="R8">INDEX(Types!A:A,1+BIN2DEC(MID($B8,20,2)))</f>
        <v>ALU</v>
      </c>
      <c r="S8" s="3" t="str" cm="1">
        <f t="array" ref="S8">IF(R8="ALU",INDEX(ALUOps!A:A,32-BIN2DEC(MID($B8,22,5))),"")</f>
        <v>XI</v>
      </c>
      <c r="T8" s="3" t="str" cm="1">
        <f t="array" ref="T8">IF(R8="ALU",INDEX(Tmp!A:A,4-BIN2DEC(MID($B8,27,2))),"")</f>
        <v>tmpA</v>
      </c>
      <c r="U8" s="6">
        <f t="shared" si="7"/>
        <v>0</v>
      </c>
      <c r="V8" t="str" cm="1">
        <f t="array" ref="V8">IF(R8="Jump",INDEX(Jcond!A:A,16-BIN2DEC(MID($B8,22,4))),"")</f>
        <v/>
      </c>
      <c r="W8" t="str">
        <f t="shared" si="9"/>
        <v/>
      </c>
      <c r="X8" s="5" t="str" cm="1">
        <f t="array" ref="X8">IF(R8="Control",INDEX(IC!A:A,16-BIN2DEC(MID($B8,21,4))),"")</f>
        <v/>
      </c>
      <c r="Y8" s="5" t="str" cm="1">
        <f t="array" ref="Y8">IF(X8="CALL",INDEX(Subroutines!A:A,32-BIN2DEC(MID($B8,25,5))),"")</f>
        <v/>
      </c>
      <c r="Z8" s="5" t="str" cm="1">
        <f t="array" ref="Z8">IF(R8="Control",INDEX(EC!A:A,8-BIN2DEC(MID($B8,25,3))),"")</f>
        <v/>
      </c>
      <c r="AA8" s="5" t="str" cm="1">
        <f t="array" ref="AA8">IF(R8="Control",INDEX(SR!A:A,4-BIN2DEC(MID($B8,28,2))),"")</f>
        <v/>
      </c>
    </row>
    <row r="9" spans="1:37" s="9" customFormat="1" ht="15.75" thickBot="1" x14ac:dyDescent="0.3">
      <c r="A9" s="7" t="str">
        <f t="shared" si="2"/>
        <v>007</v>
      </c>
      <c r="B9" s="8" t="s">
        <v>10</v>
      </c>
      <c r="C9" s="38" t="s">
        <v>1129</v>
      </c>
      <c r="D9" s="10"/>
      <c r="E9" s="10"/>
      <c r="F9" s="10"/>
      <c r="G9" s="10"/>
      <c r="H9" s="10">
        <f t="shared" si="3"/>
        <v>0</v>
      </c>
      <c r="I9" s="30" t="str" cm="1">
        <f t="array" ref="I9">IF(H9=0,INDEX(Source1!A:A, 32-BIN2DEC(LEFT($B9,5))),"--")</f>
        <v>SIGMA</v>
      </c>
      <c r="J9" s="66" t="str">
        <f t="shared" si="0"/>
        <v>--</v>
      </c>
      <c r="K9" s="30" t="str" cm="1">
        <f t="array" ref="K9">IF(H9=0,INDEX(Dest1!A:A,32-BIN2DEC(MID($B9,6,5))),"--")</f>
        <v>OP1</v>
      </c>
      <c r="L9" s="30">
        <f t="shared" si="4"/>
        <v>1</v>
      </c>
      <c r="M9" s="30" t="str" cm="1">
        <f t="array" ref="M9">IF(AND(I9&lt;&gt;"CONST",L9=0),INDEX(Source2!A:A,16-BIN2DEC(MID($B9,11,4))),"--")</f>
        <v>--</v>
      </c>
      <c r="N9" s="26" t="str" cm="1">
        <f t="array" ref="N9">IF(AND(I9&lt;&gt;"CONST",L9=0),INDEX('D2'!A:A,4-BIN2DEC(MID($B9,15,2))),"--")</f>
        <v>--</v>
      </c>
      <c r="O9" s="11">
        <f t="shared" si="8"/>
        <v>0</v>
      </c>
      <c r="P9" s="11">
        <f t="shared" si="5"/>
        <v>1</v>
      </c>
      <c r="Q9" s="11">
        <f t="shared" si="6"/>
        <v>0</v>
      </c>
      <c r="R9" s="10" t="str" cm="1">
        <f t="array" ref="R9">INDEX(Types!A:A,1+BIN2DEC(MID($B9,20,2)))</f>
        <v>Control</v>
      </c>
      <c r="S9" s="10" t="str" cm="1">
        <f t="array" ref="S9">IF(R9="ALU",INDEX(ALUOps!A:A,32-BIN2DEC(MID($B9,22,5))),"")</f>
        <v/>
      </c>
      <c r="T9" s="10" t="str" cm="1">
        <f t="array" ref="T9">IF(R9="ALU",INDEX(Tmp!A:A,4-BIN2DEC(MID($B9,27,2))),"")</f>
        <v/>
      </c>
      <c r="U9" s="11" t="str">
        <f t="shared" si="7"/>
        <v/>
      </c>
      <c r="V9" s="9" t="str" cm="1">
        <f t="array" ref="V9">IF(R9="Jump",INDEX(Jcond!A:A,16-BIN2DEC(MID($B9,22,4))),"")</f>
        <v/>
      </c>
      <c r="W9" s="9" t="str">
        <f t="shared" si="9"/>
        <v/>
      </c>
      <c r="X9" s="54" t="str" cm="1">
        <f t="array" ref="X9">IF(R9="Control",INDEX(IC!A:A,16-BIN2DEC(MID($B9,21,4))),"")</f>
        <v>--</v>
      </c>
      <c r="Y9" s="54" t="str" cm="1">
        <f t="array" ref="Y9">IF(X9="CALL",INDEX(Subroutines!A:A,32-BIN2DEC(MID($B9,25,5))),"")</f>
        <v/>
      </c>
      <c r="Z9" s="54" t="str" cm="1">
        <f t="array" ref="Z9">IF(R9="Control",INDEX(EC!A:A,8-BIN2DEC(MID($B9,25,3))),"")</f>
        <v>--</v>
      </c>
      <c r="AA9" s="54" t="str" cm="1">
        <f t="array" ref="AA9">IF(R9="Control",INDEX(SR!A:A,4-BIN2DEC(MID($B9,28,2))),"")</f>
        <v>--</v>
      </c>
      <c r="AE9" s="60"/>
    </row>
    <row r="10" spans="1:37" x14ac:dyDescent="0.25">
      <c r="A10" s="4" t="str">
        <f t="shared" si="2"/>
        <v>008</v>
      </c>
      <c r="B10" s="2" t="s">
        <v>11</v>
      </c>
      <c r="C10" s="35" t="s">
        <v>1126</v>
      </c>
      <c r="D10" s="2" t="s">
        <v>12</v>
      </c>
      <c r="E10" s="2" t="s">
        <v>927</v>
      </c>
      <c r="F10" s="2" t="s">
        <v>462</v>
      </c>
      <c r="G10" s="2"/>
      <c r="H10" s="3">
        <f t="shared" si="3"/>
        <v>0</v>
      </c>
      <c r="I10" s="27" t="str" cm="1">
        <f t="array" ref="I10">IF(H10=0,INDEX(Source1!A:A, 32-BIN2DEC(LEFT($B10,5))),"--")</f>
        <v>SP</v>
      </c>
      <c r="J10" s="63" t="str">
        <f t="shared" si="0"/>
        <v>--</v>
      </c>
      <c r="K10" s="27" t="str" cm="1">
        <f t="array" ref="K10">IF(H10=0,INDEX(Dest1!A:A,32-BIN2DEC(MID($B10,6,5))),"--")</f>
        <v>DP</v>
      </c>
      <c r="L10" s="27">
        <f t="shared" si="4"/>
        <v>1</v>
      </c>
      <c r="M10" s="27" t="str" cm="1">
        <f t="array" ref="M10">IF(AND(I10&lt;&gt;"CONST",L10=0),INDEX(Source2!A:A,16-BIN2DEC(MID($B10,11,4))),"--")</f>
        <v>--</v>
      </c>
      <c r="N10" s="23" t="str" cm="1">
        <f t="array" ref="N10">IF(AND(I10&lt;&gt;"CONST",L10=0),INDEX('D2'!A:A,4-BIN2DEC(MID($B10,15,2))),"--")</f>
        <v>--</v>
      </c>
      <c r="O10" s="6">
        <f t="shared" si="8"/>
        <v>0</v>
      </c>
      <c r="P10" s="6">
        <f t="shared" si="5"/>
        <v>0</v>
      </c>
      <c r="Q10" s="6">
        <f t="shared" si="6"/>
        <v>0</v>
      </c>
      <c r="R10" s="3" t="str" cm="1">
        <f t="array" ref="R10">INDEX(Types!A:A,1+BIN2DEC(MID($B10,20,2)))</f>
        <v>Control</v>
      </c>
      <c r="S10" s="3" t="str" cm="1">
        <f t="array" ref="S10">IF(R10="ALU",INDEX(ALUOps!A:A,32-BIN2DEC(MID($B10,22,5))),"")</f>
        <v/>
      </c>
      <c r="T10" s="3" t="str" cm="1">
        <f t="array" ref="T10">IF(R10="ALU",INDEX(Tmp!A:A,4-BIN2DEC(MID($B10,27,2))),"")</f>
        <v/>
      </c>
      <c r="U10" s="6" t="str">
        <f t="shared" si="7"/>
        <v/>
      </c>
      <c r="V10" t="str" cm="1">
        <f t="array" ref="V10">IF(R10="Jump",INDEX(Jcond!A:A,16-BIN2DEC(MID($B10,22,4))),"")</f>
        <v/>
      </c>
      <c r="W10" t="str">
        <f t="shared" si="9"/>
        <v/>
      </c>
      <c r="X10" s="5" t="str" cm="1">
        <f t="array" ref="X10">IF(R10="Control",INDEX(IC!A:A,16-BIN2DEC(MID($B10,21,4))),"")</f>
        <v>--</v>
      </c>
      <c r="Y10" s="5" t="str" cm="1">
        <f t="array" ref="Y10">IF(X10="CALL",INDEX(Subroutines!A:A,32-BIN2DEC(MID($B10,25,5))),"")</f>
        <v/>
      </c>
      <c r="Z10" s="5" t="str" cm="1">
        <f t="array" ref="Z10">IF(R10="Control",INDEX(EC!A:A,8-BIN2DEC(MID($B10,25,3))),"")</f>
        <v>MR</v>
      </c>
      <c r="AA10" s="5" t="str" cm="1">
        <f t="array" ref="AA10">IF(R10="Control",INDEX(SR!A:A,4-BIN2DEC(MID($B10,28,2))),"")</f>
        <v>SS</v>
      </c>
      <c r="AD10" t="s">
        <v>953</v>
      </c>
      <c r="AI10" s="1" t="s">
        <v>13</v>
      </c>
      <c r="AJ10" s="1" t="s">
        <v>13</v>
      </c>
    </row>
    <row r="11" spans="1:37" x14ac:dyDescent="0.25">
      <c r="A11" s="4" t="str">
        <f t="shared" si="2"/>
        <v>009</v>
      </c>
      <c r="B11" s="2" t="s">
        <v>14</v>
      </c>
      <c r="C11" s="35" t="s">
        <v>1127</v>
      </c>
      <c r="D11" s="3"/>
      <c r="E11" s="3"/>
      <c r="F11" s="3"/>
      <c r="G11" s="3"/>
      <c r="H11" s="3">
        <f t="shared" si="3"/>
        <v>0</v>
      </c>
      <c r="I11" s="27" t="str" cm="1">
        <f t="array" ref="I11">IF(H11=0,INDEX(Source1!A:A, 32-BIN2DEC(LEFT($B11,5))),"--")</f>
        <v>SP</v>
      </c>
      <c r="J11" s="63" t="str">
        <f t="shared" si="0"/>
        <v>--</v>
      </c>
      <c r="K11" s="27" t="str" cm="1">
        <f t="array" ref="K11">IF(H11=0,INDEX(Dest1!A:A,32-BIN2DEC(MID($B11,6,5))),"--")</f>
        <v>tmpB</v>
      </c>
      <c r="L11" s="27">
        <f t="shared" si="4"/>
        <v>1</v>
      </c>
      <c r="M11" s="27" t="str" cm="1">
        <f t="array" ref="M11">IF(AND(I11&lt;&gt;"CONST",L11=0),INDEX(Source2!A:A,16-BIN2DEC(MID($B11,11,4))),"--")</f>
        <v>--</v>
      </c>
      <c r="N11" s="23" t="str" cm="1">
        <f t="array" ref="N11">IF(AND(I11&lt;&gt;"CONST",L11=0),INDEX('D2'!A:A,4-BIN2DEC(MID($B11,15,2))),"--")</f>
        <v>--</v>
      </c>
      <c r="O11" s="6">
        <f t="shared" si="8"/>
        <v>0</v>
      </c>
      <c r="P11" s="6">
        <f t="shared" si="5"/>
        <v>0</v>
      </c>
      <c r="Q11" s="6">
        <f t="shared" si="6"/>
        <v>0</v>
      </c>
      <c r="R11" s="3" t="str" cm="1">
        <f t="array" ref="R11">INDEX(Types!A:A,1+BIN2DEC(MID($B11,20,2)))</f>
        <v>ALU</v>
      </c>
      <c r="S11" s="3" t="str" cm="1">
        <f t="array" ref="S11">IF(R11="ALU",INDEX(ALUOps!A:A,32-BIN2DEC(MID($B11,22,5))),"")</f>
        <v>INC2</v>
      </c>
      <c r="T11" s="3" t="str" cm="1">
        <f t="array" ref="T11">IF(R11="ALU",INDEX(Tmp!A:A,4-BIN2DEC(MID($B11,27,2))),"")</f>
        <v>tmpB</v>
      </c>
      <c r="U11" s="6">
        <f t="shared" si="7"/>
        <v>0</v>
      </c>
      <c r="V11" t="str" cm="1">
        <f t="array" ref="V11">IF(R11="Jump",INDEX(Jcond!A:A,16-BIN2DEC(MID($B11,22,4))),"")</f>
        <v/>
      </c>
      <c r="W11" t="str">
        <f t="shared" si="9"/>
        <v/>
      </c>
      <c r="X11" s="5" t="str" cm="1">
        <f t="array" ref="X11">IF(R11="Control",INDEX(IC!A:A,16-BIN2DEC(MID($B11,21,4))),"")</f>
        <v/>
      </c>
      <c r="Y11" s="5" t="str" cm="1">
        <f t="array" ref="Y11">IF(X11="CALL",INDEX(Subroutines!A:A,32-BIN2DEC(MID($B11,25,5))),"")</f>
        <v/>
      </c>
      <c r="Z11" s="5" t="str" cm="1">
        <f t="array" ref="Z11">IF(R11="Control",INDEX(EC!A:A,8-BIN2DEC(MID($B11,25,3))),"")</f>
        <v/>
      </c>
      <c r="AA11" s="5" t="str" cm="1">
        <f t="array" ref="AA11">IF(R11="Control",INDEX(SR!A:A,4-BIN2DEC(MID($B11,28,2))),"")</f>
        <v/>
      </c>
    </row>
    <row r="12" spans="1:37" x14ac:dyDescent="0.25">
      <c r="A12" s="4" t="str">
        <f t="shared" si="2"/>
        <v>00A</v>
      </c>
      <c r="B12" s="2" t="s">
        <v>15</v>
      </c>
      <c r="C12" s="35" t="s">
        <v>1128</v>
      </c>
      <c r="D12" s="3"/>
      <c r="E12" s="3"/>
      <c r="F12" s="3"/>
      <c r="G12" s="3"/>
      <c r="H12" s="3">
        <f t="shared" si="3"/>
        <v>0</v>
      </c>
      <c r="I12" s="27" t="str" cm="1">
        <f t="array" ref="I12">IF(H12=0,INDEX(Source1!A:A, 32-BIN2DEC(LEFT($B12,5))),"--")</f>
        <v>SIGMA</v>
      </c>
      <c r="J12" s="63" t="str">
        <f t="shared" si="0"/>
        <v>--</v>
      </c>
      <c r="K12" s="27" t="str" cm="1">
        <f t="array" ref="K12">IF(H12=0,INDEX(Dest1!A:A,32-BIN2DEC(MID($B12,6,5))),"--")</f>
        <v>SP</v>
      </c>
      <c r="L12" s="27">
        <f t="shared" si="4"/>
        <v>1</v>
      </c>
      <c r="M12" s="27" t="str" cm="1">
        <f t="array" ref="M12">IF(AND(I12&lt;&gt;"CONST",L12=0),INDEX(Source2!A:A,16-BIN2DEC(MID($B12,11,4))),"--")</f>
        <v>--</v>
      </c>
      <c r="N12" s="23" t="str" cm="1">
        <f t="array" ref="N12">IF(AND(I12&lt;&gt;"CONST",L12=0),INDEX('D2'!A:A,4-BIN2DEC(MID($B12,15,2))),"--")</f>
        <v>--</v>
      </c>
      <c r="O12" s="6">
        <f t="shared" si="8"/>
        <v>0</v>
      </c>
      <c r="P12" s="6">
        <f t="shared" si="5"/>
        <v>0</v>
      </c>
      <c r="Q12" s="6">
        <f t="shared" si="6"/>
        <v>0</v>
      </c>
      <c r="R12" s="3" t="str" cm="1">
        <f t="array" ref="R12">INDEX(Types!A:A,1+BIN2DEC(MID($B12,20,2)))</f>
        <v>Control</v>
      </c>
      <c r="S12" s="3" t="str" cm="1">
        <f t="array" ref="S12">IF(R12="ALU",INDEX(ALUOps!A:A,32-BIN2DEC(MID($B12,22,5))),"")</f>
        <v/>
      </c>
      <c r="T12" s="3" t="str" cm="1">
        <f t="array" ref="T12">IF(R12="ALU",INDEX(Tmp!A:A,4-BIN2DEC(MID($B12,27,2))),"")</f>
        <v/>
      </c>
      <c r="U12" s="6" t="str">
        <f t="shared" si="7"/>
        <v/>
      </c>
      <c r="V12" t="str" cm="1">
        <f t="array" ref="V12">IF(R12="Jump",INDEX(Jcond!A:A,16-BIN2DEC(MID($B12,22,4))),"")</f>
        <v/>
      </c>
      <c r="W12" t="str">
        <f t="shared" si="9"/>
        <v/>
      </c>
      <c r="X12" s="5" t="str" cm="1">
        <f t="array" ref="X12">IF(R12="Control",INDEX(IC!A:A,16-BIN2DEC(MID($B12,21,4))),"")</f>
        <v>--</v>
      </c>
      <c r="Y12" s="5" t="str" cm="1">
        <f t="array" ref="Y12">IF(X12="CALL",INDEX(Subroutines!A:A,32-BIN2DEC(MID($B12,25,5))),"")</f>
        <v/>
      </c>
      <c r="Z12" s="5" t="str" cm="1">
        <f t="array" ref="Z12">IF(R12="Control",INDEX(EC!A:A,8-BIN2DEC(MID($B12,25,3))),"")</f>
        <v>--</v>
      </c>
      <c r="AA12" s="5" t="str" cm="1">
        <f t="array" ref="AA12">IF(R12="Control",INDEX(SR!A:A,4-BIN2DEC(MID($B12,28,2))),"")</f>
        <v>--</v>
      </c>
    </row>
    <row r="13" spans="1:37" s="9" customFormat="1" ht="15.75" thickBot="1" x14ac:dyDescent="0.3">
      <c r="A13" s="7" t="str">
        <f t="shared" si="2"/>
        <v>00B</v>
      </c>
      <c r="B13" s="8" t="s">
        <v>16</v>
      </c>
      <c r="C13" s="38" t="s">
        <v>1129</v>
      </c>
      <c r="D13" s="10"/>
      <c r="E13" s="10"/>
      <c r="F13" s="10"/>
      <c r="G13" s="10"/>
      <c r="H13" s="10">
        <f t="shared" si="3"/>
        <v>0</v>
      </c>
      <c r="I13" s="30" t="str" cm="1">
        <f t="array" ref="I13">IF(H13=0,INDEX(Source1!A:A, 32-BIN2DEC(LEFT($B13,5))),"--")</f>
        <v>TEMP</v>
      </c>
      <c r="J13" s="66" t="str">
        <f t="shared" si="0"/>
        <v>--</v>
      </c>
      <c r="K13" s="30" t="str" cm="1">
        <f t="array" ref="K13">IF(H13=0,INDEX(Dest1!A:A,32-BIN2DEC(MID($B13,6,5))),"--")</f>
        <v>OP2</v>
      </c>
      <c r="L13" s="30">
        <f t="shared" si="4"/>
        <v>1</v>
      </c>
      <c r="M13" s="30" t="str" cm="1">
        <f t="array" ref="M13">IF(AND(I13&lt;&gt;"CONST",L13=0),INDEX(Source2!A:A,16-BIN2DEC(MID($B13,11,4))),"--")</f>
        <v>--</v>
      </c>
      <c r="N13" s="26" t="str" cm="1">
        <f t="array" ref="N13">IF(AND(I13&lt;&gt;"CONST",L13=0),INDEX('D2'!A:A,4-BIN2DEC(MID($B13,15,2))),"--")</f>
        <v>--</v>
      </c>
      <c r="O13" s="11">
        <f t="shared" si="8"/>
        <v>1</v>
      </c>
      <c r="P13" s="11">
        <f t="shared" si="5"/>
        <v>0</v>
      </c>
      <c r="Q13" s="11">
        <f t="shared" si="6"/>
        <v>1</v>
      </c>
      <c r="R13" s="10" t="str" cm="1">
        <f t="array" ref="R13">INDEX(Types!A:A,1+BIN2DEC(MID($B13,20,2)))</f>
        <v>Control</v>
      </c>
      <c r="S13" s="10" t="str" cm="1">
        <f t="array" ref="S13">IF(R13="ALU",INDEX(ALUOps!A:A,32-BIN2DEC(MID($B13,22,5))),"")</f>
        <v/>
      </c>
      <c r="T13" s="10" t="str" cm="1">
        <f t="array" ref="T13">IF(R13="ALU",INDEX(Tmp!A:A,4-BIN2DEC(MID($B13,27,2))),"")</f>
        <v/>
      </c>
      <c r="U13" s="11" t="str">
        <f t="shared" si="7"/>
        <v/>
      </c>
      <c r="V13" s="9" t="str" cm="1">
        <f t="array" ref="V13">IF(R13="Jump",INDEX(Jcond!A:A,16-BIN2DEC(MID($B13,22,4))),"")</f>
        <v/>
      </c>
      <c r="W13" s="9" t="str">
        <f t="shared" si="9"/>
        <v/>
      </c>
      <c r="X13" s="54" t="str" cm="1">
        <f t="array" ref="X13">IF(R13="Control",INDEX(IC!A:A,16-BIN2DEC(MID($B13,21,4))),"")</f>
        <v>--</v>
      </c>
      <c r="Y13" s="54" t="str" cm="1">
        <f t="array" ref="Y13">IF(X13="CALL",INDEX(Subroutines!A:A,32-BIN2DEC(MID($B13,25,5))),"")</f>
        <v/>
      </c>
      <c r="Z13" s="54" t="str" cm="1">
        <f t="array" ref="Z13">IF(R13="Control",INDEX(EC!A:A,8-BIN2DEC(MID($B13,25,3))),"")</f>
        <v>--</v>
      </c>
      <c r="AA13" s="54" t="str" cm="1">
        <f t="array" ref="AA13">IF(R13="Control",INDEX(SR!A:A,4-BIN2DEC(MID($B13,28,2))),"")</f>
        <v>--</v>
      </c>
      <c r="AE13" s="60"/>
    </row>
    <row r="14" spans="1:37" x14ac:dyDescent="0.25">
      <c r="A14" s="4" t="str">
        <f t="shared" si="2"/>
        <v>00C</v>
      </c>
      <c r="B14" s="2" t="s">
        <v>17</v>
      </c>
      <c r="C14" s="35" t="s">
        <v>1126</v>
      </c>
      <c r="D14" s="2" t="s">
        <v>18</v>
      </c>
      <c r="E14" s="2" t="s">
        <v>927</v>
      </c>
      <c r="F14" s="2" t="s">
        <v>462</v>
      </c>
      <c r="G14" s="2"/>
      <c r="H14" s="3">
        <f t="shared" si="3"/>
        <v>0</v>
      </c>
      <c r="I14" s="27" t="str" cm="1">
        <f t="array" ref="I14">IF(H14=0,INDEX(Source1!A:A, 32-BIN2DEC(LEFT($B14,5))),"--")</f>
        <v>SP</v>
      </c>
      <c r="J14" s="63" t="str">
        <f t="shared" si="0"/>
        <v>--</v>
      </c>
      <c r="K14" s="27" t="str" cm="1">
        <f t="array" ref="K14">IF(H14=0,INDEX(Dest1!A:A,32-BIN2DEC(MID($B14,6,5))),"--")</f>
        <v>tmpB</v>
      </c>
      <c r="L14" s="27">
        <f t="shared" si="4"/>
        <v>1</v>
      </c>
      <c r="M14" s="27" t="str" cm="1">
        <f t="array" ref="M14">IF(AND(I14&lt;&gt;"CONST",L14=0),INDEX(Source2!A:A,16-BIN2DEC(MID($B14,11,4))),"--")</f>
        <v>--</v>
      </c>
      <c r="N14" s="23" t="str" cm="1">
        <f t="array" ref="N14">IF(AND(I14&lt;&gt;"CONST",L14=0),INDEX('D2'!A:A,4-BIN2DEC(MID($B14,15,2))),"--")</f>
        <v>--</v>
      </c>
      <c r="O14" s="6">
        <f t="shared" si="8"/>
        <v>0</v>
      </c>
      <c r="P14" s="6">
        <f t="shared" si="5"/>
        <v>0</v>
      </c>
      <c r="Q14" s="6">
        <f t="shared" si="6"/>
        <v>0</v>
      </c>
      <c r="R14" s="3" t="str" cm="1">
        <f t="array" ref="R14">INDEX(Types!A:A,1+BIN2DEC(MID($B14,20,2)))</f>
        <v>ALU</v>
      </c>
      <c r="S14" s="3" t="str" cm="1">
        <f t="array" ref="S14">IF(R14="ALU",INDEX(ALUOps!A:A,32-BIN2DEC(MID($B14,22,5))),"")</f>
        <v>DEC2</v>
      </c>
      <c r="T14" s="3" t="str" cm="1">
        <f t="array" ref="T14">IF(R14="ALU",INDEX(Tmp!A:A,4-BIN2DEC(MID($B14,27,2))),"")</f>
        <v>tmpB</v>
      </c>
      <c r="U14" s="6">
        <f t="shared" si="7"/>
        <v>0</v>
      </c>
      <c r="V14" t="str" cm="1">
        <f t="array" ref="V14">IF(R14="Jump",INDEX(Jcond!A:A,16-BIN2DEC(MID($B14,22,4))),"")</f>
        <v/>
      </c>
      <c r="W14" t="str">
        <f t="shared" si="9"/>
        <v/>
      </c>
      <c r="X14" s="5" t="str" cm="1">
        <f t="array" ref="X14">IF(R14="Control",INDEX(IC!A:A,16-BIN2DEC(MID($B14,21,4))),"")</f>
        <v/>
      </c>
      <c r="Y14" s="5" t="str" cm="1">
        <f t="array" ref="Y14">IF(X14="CALL",INDEX(Subroutines!A:A,32-BIN2DEC(MID($B14,25,5))),"")</f>
        <v/>
      </c>
      <c r="Z14" s="5" t="str" cm="1">
        <f t="array" ref="Z14">IF(R14="Control",INDEX(EC!A:A,8-BIN2DEC(MID($B14,25,3))),"")</f>
        <v/>
      </c>
      <c r="AA14" s="5" t="str" cm="1">
        <f t="array" ref="AA14">IF(R14="Control",INDEX(SR!A:A,4-BIN2DEC(MID($B14,28,2))),"")</f>
        <v/>
      </c>
      <c r="AD14" t="s">
        <v>954</v>
      </c>
      <c r="AI14" s="1" t="s">
        <v>19</v>
      </c>
      <c r="AJ14" s="1" t="s">
        <v>19</v>
      </c>
    </row>
    <row r="15" spans="1:37" x14ac:dyDescent="0.25">
      <c r="A15" s="4" t="str">
        <f t="shared" si="2"/>
        <v>00D</v>
      </c>
      <c r="B15" s="2" t="s">
        <v>20</v>
      </c>
      <c r="C15" s="35" t="s">
        <v>1127</v>
      </c>
      <c r="D15" s="3"/>
      <c r="E15" s="3"/>
      <c r="F15" s="3"/>
      <c r="G15" s="3"/>
      <c r="H15" s="3">
        <f t="shared" si="3"/>
        <v>0</v>
      </c>
      <c r="I15" s="27" t="str" cm="1">
        <f t="array" ref="I15">IF(H15=0,INDEX(Source1!A:A, 32-BIN2DEC(LEFT($B15,5))),"--")</f>
        <v>OP2</v>
      </c>
      <c r="J15" s="63" t="str">
        <f t="shared" si="0"/>
        <v>--</v>
      </c>
      <c r="K15" s="27" t="str" cm="1">
        <f t="array" ref="K15">IF(H15=0,INDEX(Dest1!A:A,32-BIN2DEC(MID($B15,6,5))),"--")</f>
        <v>TEMP</v>
      </c>
      <c r="L15" s="27">
        <f t="shared" si="4"/>
        <v>0</v>
      </c>
      <c r="M15" s="27" t="str" cm="1">
        <f t="array" ref="M15">IF(AND(I15&lt;&gt;"CONST",L15=0),INDEX(Source2!A:A,16-BIN2DEC(MID($B15,11,4))),"--")</f>
        <v>SIGMA</v>
      </c>
      <c r="N15" s="23" t="str" cm="1">
        <f t="array" ref="N15">IF(AND(I15&lt;&gt;"CONST",L15=0),INDEX('D2'!A:A,4-BIN2DEC(MID($B15,15,2))),"--")</f>
        <v>IND</v>
      </c>
      <c r="O15" s="6">
        <f t="shared" si="8"/>
        <v>0</v>
      </c>
      <c r="P15" s="6">
        <f t="shared" si="5"/>
        <v>0</v>
      </c>
      <c r="Q15" s="6">
        <f t="shared" si="6"/>
        <v>0</v>
      </c>
      <c r="R15" s="3" t="str" cm="1">
        <f t="array" ref="R15">INDEX(Types!A:A,1+BIN2DEC(MID($B15,20,2)))</f>
        <v>Control</v>
      </c>
      <c r="S15" s="3" t="str" cm="1">
        <f t="array" ref="S15">IF(R15="ALU",INDEX(ALUOps!A:A,32-BIN2DEC(MID($B15,22,5))),"")</f>
        <v/>
      </c>
      <c r="T15" s="3" t="str" cm="1">
        <f t="array" ref="T15">IF(R15="ALU",INDEX(Tmp!A:A,4-BIN2DEC(MID($B15,27,2))),"")</f>
        <v/>
      </c>
      <c r="U15" s="6" t="str">
        <f t="shared" si="7"/>
        <v/>
      </c>
      <c r="V15" t="str" cm="1">
        <f t="array" ref="V15">IF(R15="Jump",INDEX(Jcond!A:A,16-BIN2DEC(MID($B15,22,4))),"")</f>
        <v/>
      </c>
      <c r="W15" t="str">
        <f t="shared" si="9"/>
        <v/>
      </c>
      <c r="X15" s="5" t="str" cm="1">
        <f t="array" ref="X15">IF(R15="Control",INDEX(IC!A:A,16-BIN2DEC(MID($B15,21,4))),"")</f>
        <v>--</v>
      </c>
      <c r="Y15" s="5" t="str" cm="1">
        <f t="array" ref="Y15">IF(X15="CALL",INDEX(Subroutines!A:A,32-BIN2DEC(MID($B15,25,5))),"")</f>
        <v/>
      </c>
      <c r="Z15" s="5" t="str" cm="1">
        <f t="array" ref="Z15">IF(R15="Control",INDEX(EC!A:A,8-BIN2DEC(MID($B15,25,3))),"")</f>
        <v>MW</v>
      </c>
      <c r="AA15" s="5" t="str" cm="1">
        <f t="array" ref="AA15">IF(R15="Control",INDEX(SR!A:A,4-BIN2DEC(MID($B15,28,2))),"")</f>
        <v>SS</v>
      </c>
    </row>
    <row r="16" spans="1:37" x14ac:dyDescent="0.25">
      <c r="A16" s="4" t="str">
        <f t="shared" si="2"/>
        <v>00E</v>
      </c>
      <c r="B16" s="2" t="s">
        <v>21</v>
      </c>
      <c r="C16" s="35" t="s">
        <v>1128</v>
      </c>
      <c r="D16" s="3"/>
      <c r="E16" s="3"/>
      <c r="F16" s="3"/>
      <c r="G16" s="3"/>
      <c r="H16" s="3">
        <f t="shared" si="3"/>
        <v>0</v>
      </c>
      <c r="I16" s="27" t="str" cm="1">
        <f t="array" ref="I16">IF(H16=0,INDEX(Source1!A:A, 32-BIN2DEC(LEFT($B16,5))),"--")</f>
        <v>SIGMA</v>
      </c>
      <c r="J16" s="63" t="str">
        <f t="shared" si="0"/>
        <v>--</v>
      </c>
      <c r="K16" s="27" t="str" cm="1">
        <f t="array" ref="K16">IF(H16=0,INDEX(Dest1!A:A,32-BIN2DEC(MID($B16,6,5))),"--")</f>
        <v>SP</v>
      </c>
      <c r="L16" s="27">
        <f t="shared" si="4"/>
        <v>1</v>
      </c>
      <c r="M16" s="27" t="str" cm="1">
        <f t="array" ref="M16">IF(AND(I16&lt;&gt;"CONST",L16=0),INDEX(Source2!A:A,16-BIN2DEC(MID($B16,11,4))),"--")</f>
        <v>--</v>
      </c>
      <c r="N16" s="23" t="str" cm="1">
        <f t="array" ref="N16">IF(AND(I16&lt;&gt;"CONST",L16=0),INDEX('D2'!A:A,4-BIN2DEC(MID($B16,15,2))),"--")</f>
        <v>--</v>
      </c>
      <c r="O16" s="6">
        <f t="shared" si="8"/>
        <v>0</v>
      </c>
      <c r="P16" s="6">
        <f t="shared" si="5"/>
        <v>0</v>
      </c>
      <c r="Q16" s="6">
        <f t="shared" si="6"/>
        <v>1</v>
      </c>
      <c r="R16" s="3" t="str" cm="1">
        <f t="array" ref="R16">INDEX(Types!A:A,1+BIN2DEC(MID($B16,20,2)))</f>
        <v>Control</v>
      </c>
      <c r="S16" s="3" t="str" cm="1">
        <f t="array" ref="S16">IF(R16="ALU",INDEX(ALUOps!A:A,32-BIN2DEC(MID($B16,22,5))),"")</f>
        <v/>
      </c>
      <c r="T16" s="3" t="str" cm="1">
        <f t="array" ref="T16">IF(R16="ALU",INDEX(Tmp!A:A,4-BIN2DEC(MID($B16,27,2))),"")</f>
        <v/>
      </c>
      <c r="U16" s="6" t="str">
        <f t="shared" si="7"/>
        <v/>
      </c>
      <c r="V16" t="str" cm="1">
        <f t="array" ref="V16">IF(R16="Jump",INDEX(Jcond!A:A,16-BIN2DEC(MID($B16,22,4))),"")</f>
        <v/>
      </c>
      <c r="W16" t="str">
        <f t="shared" si="9"/>
        <v/>
      </c>
      <c r="X16" s="5" t="str" cm="1">
        <f t="array" ref="X16">IF(R16="Control",INDEX(IC!A:A,16-BIN2DEC(MID($B16,21,4))),"")</f>
        <v>--</v>
      </c>
      <c r="Y16" s="5" t="str" cm="1">
        <f t="array" ref="Y16">IF(X16="CALL",INDEX(Subroutines!A:A,32-BIN2DEC(MID($B16,25,5))),"")</f>
        <v/>
      </c>
      <c r="Z16" s="5" t="str" cm="1">
        <f t="array" ref="Z16">IF(R16="Control",INDEX(EC!A:A,8-BIN2DEC(MID($B16,25,3))),"")</f>
        <v>--</v>
      </c>
      <c r="AA16" s="5" t="str" cm="1">
        <f t="array" ref="AA16">IF(R16="Control",INDEX(SR!A:A,4-BIN2DEC(MID($B16,28,2))),"")</f>
        <v>--</v>
      </c>
    </row>
    <row r="17" spans="1:36" s="20" customFormat="1" ht="15.75" thickBot="1" x14ac:dyDescent="0.3">
      <c r="A17" s="17" t="str">
        <f t="shared" si="2"/>
        <v>00F</v>
      </c>
      <c r="B17" s="18" t="s">
        <v>4</v>
      </c>
      <c r="C17" s="37"/>
      <c r="D17" s="19"/>
      <c r="E17" s="19"/>
      <c r="F17" s="19"/>
      <c r="G17" s="19"/>
      <c r="H17" s="19">
        <f t="shared" si="3"/>
        <v>1</v>
      </c>
      <c r="I17" s="29" t="str" cm="1">
        <f t="array" ref="I17">IF(H17=0,INDEX(Source1!A:A, 32-BIN2DEC(LEFT($B17,5))),"--")</f>
        <v>--</v>
      </c>
      <c r="J17" s="65" t="str">
        <f t="shared" si="0"/>
        <v>--</v>
      </c>
      <c r="K17" s="29" t="str" cm="1">
        <f t="array" ref="K17">IF(H17=0,INDEX(Dest1!A:A,32-BIN2DEC(MID($B17,6,5))),"--")</f>
        <v>--</v>
      </c>
      <c r="L17" s="29">
        <f t="shared" si="4"/>
        <v>1</v>
      </c>
      <c r="M17" s="29" t="str" cm="1">
        <f t="array" ref="M17">IF(AND(I17&lt;&gt;"CONST",L17=0),INDEX(Source2!A:A,16-BIN2DEC(MID($B17,11,4))),"--")</f>
        <v>--</v>
      </c>
      <c r="N17" s="25" t="str" cm="1">
        <f t="array" ref="N17">IF(AND(I17&lt;&gt;"CONST",L17=0),INDEX('D2'!A:A,4-BIN2DEC(MID($B17,15,2))),"--")</f>
        <v>--</v>
      </c>
      <c r="O17" s="21"/>
      <c r="P17" s="21"/>
      <c r="Q17" s="21"/>
      <c r="R17" s="19"/>
      <c r="S17" s="19" t="str" cm="1">
        <f t="array" ref="S17">IF(R17="ALU",INDEX(ALUOps!A:A,32-BIN2DEC(MID($B17,22,5))),"")</f>
        <v/>
      </c>
      <c r="T17" s="19" t="str" cm="1">
        <f t="array" ref="T17">IF(R17="ALU",INDEX(Tmp!A:A,4-BIN2DEC(MID($B17,27,2))),"")</f>
        <v/>
      </c>
      <c r="U17" s="21" t="str">
        <f t="shared" si="7"/>
        <v/>
      </c>
      <c r="V17" s="20" t="str" cm="1">
        <f t="array" ref="V17">IF(R17="Jump",INDEX(Jcond!A:A,16-BIN2DEC(MID($B17,22,4))),"")</f>
        <v/>
      </c>
      <c r="W17" s="20" t="str">
        <f t="shared" si="9"/>
        <v/>
      </c>
      <c r="X17" s="53" t="str" cm="1">
        <f t="array" ref="X17">IF(R17="Control",INDEX(IC!A:A,16-BIN2DEC(MID($B17,21,4))),"")</f>
        <v/>
      </c>
      <c r="Y17" s="53" t="str" cm="1">
        <f t="array" ref="Y17">IF(X17="CALL",INDEX(Subroutines!A:A,32-BIN2DEC(MID($B17,25,5))),"")</f>
        <v/>
      </c>
      <c r="Z17" s="53" t="str" cm="1">
        <f t="array" ref="Z17">IF(R17="Control",INDEX(EC!A:A,8-BIN2DEC(MID($B17,25,3))),"")</f>
        <v/>
      </c>
      <c r="AA17" s="53" t="str" cm="1">
        <f t="array" ref="AA17">IF(R17="Control",INDEX(SR!A:A,4-BIN2DEC(MID($B17,28,2))),"")</f>
        <v/>
      </c>
      <c r="AE17" s="59"/>
    </row>
    <row r="18" spans="1:36" x14ac:dyDescent="0.25">
      <c r="A18" s="4" t="str">
        <f t="shared" si="2"/>
        <v>010</v>
      </c>
      <c r="B18" s="2" t="s">
        <v>22</v>
      </c>
      <c r="C18" s="35" t="s">
        <v>1126</v>
      </c>
      <c r="D18" s="2" t="s">
        <v>23</v>
      </c>
      <c r="E18" s="2" t="s">
        <v>927</v>
      </c>
      <c r="F18" s="2" t="s">
        <v>462</v>
      </c>
      <c r="G18" s="2"/>
      <c r="H18" s="3">
        <f t="shared" si="3"/>
        <v>0</v>
      </c>
      <c r="I18" s="27" t="str" cm="1">
        <f t="array" ref="I18">IF(H18=0,INDEX(Source1!A:A, 32-BIN2DEC(LEFT($B18,5))),"--")</f>
        <v>A</v>
      </c>
      <c r="J18" s="63" t="str">
        <f t="shared" si="0"/>
        <v>--</v>
      </c>
      <c r="K18" s="27" t="str" cm="1">
        <f t="array" ref="K18">IF(H18=0,INDEX(Dest1!A:A,32-BIN2DEC(MID($B18,6,5))),"--")</f>
        <v>tmpBL</v>
      </c>
      <c r="L18" s="27">
        <f t="shared" si="4"/>
        <v>1</v>
      </c>
      <c r="M18" s="27" t="str" cm="1">
        <f t="array" ref="M18">IF(AND(I18&lt;&gt;"CONST",L18=0),INDEX(Source2!A:A,16-BIN2DEC(MID($B18,11,4))),"--")</f>
        <v>--</v>
      </c>
      <c r="N18" s="23" t="str" cm="1">
        <f t="array" ref="N18">IF(AND(I18&lt;&gt;"CONST",L18=0),INDEX('D2'!A:A,4-BIN2DEC(MID($B18,15,2))),"--")</f>
        <v>--</v>
      </c>
      <c r="O18" s="6">
        <f t="shared" si="8"/>
        <v>0</v>
      </c>
      <c r="P18" s="6">
        <f t="shared" si="5"/>
        <v>0</v>
      </c>
      <c r="Q18" s="6">
        <f t="shared" si="6"/>
        <v>0</v>
      </c>
      <c r="R18" s="3" t="str" cm="1">
        <f t="array" ref="R18">INDEX(Types!A:A,1+BIN2DEC(MID($B18,20,2)))</f>
        <v>ALU</v>
      </c>
      <c r="S18" s="3" t="str" cm="1">
        <f t="array" ref="S18">IF(R18="ALU",INDEX(ALUOps!A:A,32-BIN2DEC(MID($B18,22,5))),"")</f>
        <v>ADJD</v>
      </c>
      <c r="T18" s="3" t="str" cm="1">
        <f t="array" ref="T18">IF(R18="ALU",INDEX(Tmp!A:A,4-BIN2DEC(MID($B18,27,2))),"")</f>
        <v>tmpB</v>
      </c>
      <c r="U18" s="6">
        <f t="shared" si="7"/>
        <v>0</v>
      </c>
      <c r="V18" t="str" cm="1">
        <f t="array" ref="V18">IF(R18="Jump",INDEX(Jcond!A:A,16-BIN2DEC(MID($B18,22,4))),"")</f>
        <v/>
      </c>
      <c r="W18" t="str">
        <f t="shared" si="9"/>
        <v/>
      </c>
      <c r="X18" s="5" t="str" cm="1">
        <f t="array" ref="X18">IF(R18="Control",INDEX(IC!A:A,16-BIN2DEC(MID($B18,21,4))),"")</f>
        <v/>
      </c>
      <c r="Y18" s="5" t="str" cm="1">
        <f t="array" ref="Y18">IF(X18="CALL",INDEX(Subroutines!A:A,32-BIN2DEC(MID($B18,25,5))),"")</f>
        <v/>
      </c>
      <c r="Z18" s="5" t="str" cm="1">
        <f t="array" ref="Z18">IF(R18="Control",INDEX(EC!A:A,8-BIN2DEC(MID($B18,25,3))),"")</f>
        <v/>
      </c>
      <c r="AA18" s="5" t="str" cm="1">
        <f t="array" ref="AA18">IF(R18="Control",INDEX(SR!A:A,4-BIN2DEC(MID($B18,28,2))),"")</f>
        <v/>
      </c>
      <c r="AD18" t="s">
        <v>955</v>
      </c>
      <c r="AI18" s="1" t="s">
        <v>24</v>
      </c>
      <c r="AJ18" s="1" t="s">
        <v>24</v>
      </c>
    </row>
    <row r="19" spans="1:36" x14ac:dyDescent="0.25">
      <c r="A19" s="4" t="str">
        <f t="shared" si="2"/>
        <v>011</v>
      </c>
      <c r="B19" s="2" t="s">
        <v>25</v>
      </c>
      <c r="C19" s="35" t="s">
        <v>1127</v>
      </c>
      <c r="D19" s="3"/>
      <c r="E19" s="3"/>
      <c r="F19" s="3"/>
      <c r="G19" s="3"/>
      <c r="H19" s="3">
        <f t="shared" si="3"/>
        <v>0</v>
      </c>
      <c r="I19" s="27" t="str" cm="1">
        <f t="array" ref="I19">IF(H19=0,INDEX(Source1!A:A, 32-BIN2DEC(LEFT($B19,5))),"--")</f>
        <v>ONES</v>
      </c>
      <c r="J19" s="63" t="str">
        <f t="shared" si="0"/>
        <v>--</v>
      </c>
      <c r="K19" s="27" t="str" cm="1">
        <f t="array" ref="K19">IF(H19=0,INDEX(Dest1!A:A,32-BIN2DEC(MID($B19,6,5))),"--")</f>
        <v>tmpA</v>
      </c>
      <c r="L19" s="27">
        <f t="shared" si="4"/>
        <v>1</v>
      </c>
      <c r="M19" s="27" t="str" cm="1">
        <f t="array" ref="M19">IF(AND(I19&lt;&gt;"CONST",L19=0),INDEX(Source2!A:A,16-BIN2DEC(MID($B19,11,4))),"--")</f>
        <v>--</v>
      </c>
      <c r="N19" s="23" t="str" cm="1">
        <f t="array" ref="N19">IF(AND(I19&lt;&gt;"CONST",L19=0),INDEX('D2'!A:A,4-BIN2DEC(MID($B19,15,2))),"--")</f>
        <v>--</v>
      </c>
      <c r="O19" s="6">
        <f t="shared" si="8"/>
        <v>0</v>
      </c>
      <c r="P19" s="6">
        <f t="shared" si="5"/>
        <v>0</v>
      </c>
      <c r="Q19" s="6">
        <f t="shared" si="6"/>
        <v>1</v>
      </c>
      <c r="R19" s="3" t="str" cm="1">
        <f t="array" ref="R19">INDEX(Types!A:A,1+BIN2DEC(MID($B19,20,2)))</f>
        <v>ALU</v>
      </c>
      <c r="S19" s="3" t="str" cm="1">
        <f t="array" ref="S19">IF(R19="ALU",INDEX(ALUOps!A:A,32-BIN2DEC(MID($B19,22,5))),"")</f>
        <v>ADD</v>
      </c>
      <c r="T19" s="3" t="str" cm="1">
        <f t="array" ref="T19">IF(R19="ALU",INDEX(Tmp!A:A,4-BIN2DEC(MID($B19,27,2))),"")</f>
        <v>tmpA</v>
      </c>
      <c r="U19" s="6">
        <f t="shared" si="7"/>
        <v>0</v>
      </c>
      <c r="V19" t="str" cm="1">
        <f t="array" ref="V19">IF(R19="Jump",INDEX(Jcond!A:A,16-BIN2DEC(MID($B19,22,4))),"")</f>
        <v/>
      </c>
      <c r="W19" t="str">
        <f t="shared" si="9"/>
        <v/>
      </c>
      <c r="X19" s="5" t="str" cm="1">
        <f t="array" ref="X19">IF(R19="Control",INDEX(IC!A:A,16-BIN2DEC(MID($B19,21,4))),"")</f>
        <v/>
      </c>
      <c r="Y19" s="5" t="str" cm="1">
        <f t="array" ref="Y19">IF(X19="CALL",INDEX(Subroutines!A:A,32-BIN2DEC(MID($B19,25,5))),"")</f>
        <v/>
      </c>
      <c r="Z19" s="5" t="str" cm="1">
        <f t="array" ref="Z19">IF(R19="Control",INDEX(EC!A:A,8-BIN2DEC(MID($B19,25,3))),"")</f>
        <v/>
      </c>
      <c r="AA19" s="5" t="str" cm="1">
        <f t="array" ref="AA19">IF(R19="Control",INDEX(SR!A:A,4-BIN2DEC(MID($B19,28,2))),"")</f>
        <v/>
      </c>
    </row>
    <row r="20" spans="1:36" x14ac:dyDescent="0.25">
      <c r="A20" s="4" t="str">
        <f t="shared" si="2"/>
        <v>012</v>
      </c>
      <c r="B20" s="2" t="s">
        <v>26</v>
      </c>
      <c r="C20" s="35" t="s">
        <v>1128</v>
      </c>
      <c r="D20" s="3"/>
      <c r="E20" s="3"/>
      <c r="F20" s="3"/>
      <c r="G20" s="3"/>
      <c r="H20" s="3">
        <f t="shared" si="3"/>
        <v>0</v>
      </c>
      <c r="I20" s="27" t="str" cm="1">
        <f t="array" ref="I20">IF(H20=0,INDEX(Source1!A:A, 32-BIN2DEC(LEFT($B20,5))),"--")</f>
        <v>SIGMA</v>
      </c>
      <c r="J20" s="63" t="str">
        <f t="shared" si="0"/>
        <v>--</v>
      </c>
      <c r="K20" s="27" t="str" cm="1">
        <f t="array" ref="K20">IF(H20=0,INDEX(Dest1!A:A,32-BIN2DEC(MID($B20,6,5))),"--")</f>
        <v>AL</v>
      </c>
      <c r="L20" s="27">
        <f t="shared" si="4"/>
        <v>0</v>
      </c>
      <c r="M20" s="27" t="str" cm="1">
        <f t="array" ref="M20">IF(AND(I20&lt;&gt;"CONST",L20=0),INDEX(Source2!A:A,16-BIN2DEC(MID($B20,11,4))),"--")</f>
        <v>SIGMA</v>
      </c>
      <c r="N20" s="23" t="str" cm="1">
        <f t="array" ref="N20">IF(AND(I20&lt;&gt;"CONST",L20=0),INDEX('D2'!A:A,4-BIN2DEC(MID($B20,15,2))),"--")</f>
        <v>NULL</v>
      </c>
      <c r="O20" s="6">
        <f t="shared" si="8"/>
        <v>0</v>
      </c>
      <c r="P20" s="6">
        <f t="shared" si="5"/>
        <v>1</v>
      </c>
      <c r="Q20" s="6">
        <f t="shared" si="6"/>
        <v>0</v>
      </c>
      <c r="R20" s="3" t="str" cm="1">
        <f t="array" ref="R20">INDEX(Types!A:A,1+BIN2DEC(MID($B20,20,2)))</f>
        <v>Control</v>
      </c>
      <c r="S20" s="3" t="str" cm="1">
        <f t="array" ref="S20">IF(R20="ALU",INDEX(ALUOps!A:A,32-BIN2DEC(MID($B20,22,5))),"")</f>
        <v/>
      </c>
      <c r="T20" s="3" t="str" cm="1">
        <f t="array" ref="T20">IF(R20="ALU",INDEX(Tmp!A:A,4-BIN2DEC(MID($B20,27,2))),"")</f>
        <v/>
      </c>
      <c r="U20" s="6" t="str">
        <f t="shared" si="7"/>
        <v/>
      </c>
      <c r="V20" t="str" cm="1">
        <f t="array" ref="V20">IF(R20="Jump",INDEX(Jcond!A:A,16-BIN2DEC(MID($B20,22,4))),"")</f>
        <v/>
      </c>
      <c r="W20" t="str">
        <f t="shared" si="9"/>
        <v/>
      </c>
      <c r="X20" s="5" t="str" cm="1">
        <f t="array" ref="X20">IF(R20="Control",INDEX(IC!A:A,16-BIN2DEC(MID($B20,21,4))),"")</f>
        <v>--</v>
      </c>
      <c r="Y20" s="5" t="str" cm="1">
        <f t="array" ref="Y20">IF(X20="CALL",INDEX(Subroutines!A:A,32-BIN2DEC(MID($B20,25,5))),"")</f>
        <v/>
      </c>
      <c r="Z20" s="5" t="str" cm="1">
        <f t="array" ref="Z20">IF(R20="Control",INDEX(EC!A:A,8-BIN2DEC(MID($B20,25,3))),"")</f>
        <v>--</v>
      </c>
      <c r="AA20" s="5" t="str" cm="1">
        <f t="array" ref="AA20">IF(R20="Control",INDEX(SR!A:A,4-BIN2DEC(MID($B20,28,2))),"")</f>
        <v>--</v>
      </c>
    </row>
    <row r="21" spans="1:36" s="20" customFormat="1" ht="15.75" thickBot="1" x14ac:dyDescent="0.3">
      <c r="A21" s="17" t="str">
        <f t="shared" si="2"/>
        <v>013</v>
      </c>
      <c r="B21" s="18" t="s">
        <v>4</v>
      </c>
      <c r="C21" s="37"/>
      <c r="D21" s="19"/>
      <c r="E21" s="19"/>
      <c r="F21" s="19"/>
      <c r="G21" s="19"/>
      <c r="H21" s="19">
        <f t="shared" si="3"/>
        <v>1</v>
      </c>
      <c r="I21" s="29" t="str" cm="1">
        <f t="array" ref="I21">IF(H21=0,INDEX(Source1!A:A, 32-BIN2DEC(LEFT($B21,5))),"--")</f>
        <v>--</v>
      </c>
      <c r="J21" s="65" t="str">
        <f t="shared" si="0"/>
        <v>--</v>
      </c>
      <c r="K21" s="29" t="str" cm="1">
        <f t="array" ref="K21">IF(H21=0,INDEX(Dest1!A:A,32-BIN2DEC(MID($B21,6,5))),"--")</f>
        <v>--</v>
      </c>
      <c r="L21" s="29">
        <f t="shared" si="4"/>
        <v>1</v>
      </c>
      <c r="M21" s="29" t="str" cm="1">
        <f t="array" ref="M21">IF(AND(I21&lt;&gt;"CONST",L21=0),INDEX(Source2!A:A,16-BIN2DEC(MID($B21,11,4))),"--")</f>
        <v>--</v>
      </c>
      <c r="N21" s="25" t="str" cm="1">
        <f t="array" ref="N21">IF(AND(I21&lt;&gt;"CONST",L21=0),INDEX('D2'!A:A,4-BIN2DEC(MID($B21,15,2))),"--")</f>
        <v>--</v>
      </c>
      <c r="O21" s="21"/>
      <c r="P21" s="21"/>
      <c r="Q21" s="21"/>
      <c r="R21" s="19"/>
      <c r="S21" s="19" t="str" cm="1">
        <f t="array" ref="S21">IF(R21="ALU",INDEX(ALUOps!A:A,32-BIN2DEC(MID($B21,22,5))),"")</f>
        <v/>
      </c>
      <c r="T21" s="19" t="str" cm="1">
        <f t="array" ref="T21">IF(R21="ALU",INDEX(Tmp!A:A,4-BIN2DEC(MID($B21,27,2))),"")</f>
        <v/>
      </c>
      <c r="U21" s="21" t="str">
        <f t="shared" si="7"/>
        <v/>
      </c>
      <c r="V21" s="20" t="str" cm="1">
        <f t="array" ref="V21">IF(R21="Jump",INDEX(Jcond!A:A,16-BIN2DEC(MID($B21,22,4))),"")</f>
        <v/>
      </c>
      <c r="W21" s="20" t="str">
        <f t="shared" si="9"/>
        <v/>
      </c>
      <c r="X21" s="53" t="str" cm="1">
        <f t="array" ref="X21">IF(R21="Control",INDEX(IC!A:A,16-BIN2DEC(MID($B21,21,4))),"")</f>
        <v/>
      </c>
      <c r="Y21" s="53" t="str" cm="1">
        <f t="array" ref="Y21">IF(X21="CALL",INDEX(Subroutines!A:A,32-BIN2DEC(MID($B21,25,5))),"")</f>
        <v/>
      </c>
      <c r="Z21" s="53" t="str" cm="1">
        <f t="array" ref="Z21">IF(R21="Control",INDEX(EC!A:A,8-BIN2DEC(MID($B21,25,3))),"")</f>
        <v/>
      </c>
      <c r="AA21" s="53" t="str" cm="1">
        <f t="array" ref="AA21">IF(R21="Control",INDEX(SR!A:A,4-BIN2DEC(MID($B21,28,2))),"")</f>
        <v/>
      </c>
      <c r="AE21" s="59"/>
    </row>
    <row r="22" spans="1:36" x14ac:dyDescent="0.25">
      <c r="A22" s="4" t="str">
        <f t="shared" si="2"/>
        <v>014</v>
      </c>
      <c r="B22" s="2" t="s">
        <v>22</v>
      </c>
      <c r="C22" s="35" t="s">
        <v>1126</v>
      </c>
      <c r="D22" s="2" t="s">
        <v>27</v>
      </c>
      <c r="E22" s="2" t="s">
        <v>927</v>
      </c>
      <c r="F22" s="2" t="s">
        <v>462</v>
      </c>
      <c r="G22" s="2"/>
      <c r="H22" s="3">
        <f t="shared" si="3"/>
        <v>0</v>
      </c>
      <c r="I22" s="27" t="str" cm="1">
        <f t="array" ref="I22">IF(H22=0,INDEX(Source1!A:A, 32-BIN2DEC(LEFT($B22,5))),"--")</f>
        <v>A</v>
      </c>
      <c r="J22" s="63" t="str">
        <f t="shared" si="0"/>
        <v>--</v>
      </c>
      <c r="K22" s="27" t="str" cm="1">
        <f t="array" ref="K22">IF(H22=0,INDEX(Dest1!A:A,32-BIN2DEC(MID($B22,6,5))),"--")</f>
        <v>tmpBL</v>
      </c>
      <c r="L22" s="27">
        <f t="shared" si="4"/>
        <v>1</v>
      </c>
      <c r="M22" s="27" t="str" cm="1">
        <f t="array" ref="M22">IF(AND(I22&lt;&gt;"CONST",L22=0),INDEX(Source2!A:A,16-BIN2DEC(MID($B22,11,4))),"--")</f>
        <v>--</v>
      </c>
      <c r="N22" s="23" t="str" cm="1">
        <f t="array" ref="N22">IF(AND(I22&lt;&gt;"CONST",L22=0),INDEX('D2'!A:A,4-BIN2DEC(MID($B22,15,2))),"--")</f>
        <v>--</v>
      </c>
      <c r="O22" s="6">
        <f t="shared" si="8"/>
        <v>0</v>
      </c>
      <c r="P22" s="6">
        <f t="shared" si="5"/>
        <v>0</v>
      </c>
      <c r="Q22" s="6">
        <f t="shared" si="6"/>
        <v>0</v>
      </c>
      <c r="R22" s="3" t="str" cm="1">
        <f t="array" ref="R22">INDEX(Types!A:A,1+BIN2DEC(MID($B22,20,2)))</f>
        <v>ALU</v>
      </c>
      <c r="S22" s="3" t="str" cm="1">
        <f t="array" ref="S22">IF(R22="ALU",INDEX(ALUOps!A:A,32-BIN2DEC(MID($B22,22,5))),"")</f>
        <v>ADJD</v>
      </c>
      <c r="T22" s="3" t="str" cm="1">
        <f t="array" ref="T22">IF(R22="ALU",INDEX(Tmp!A:A,4-BIN2DEC(MID($B22,27,2))),"")</f>
        <v>tmpB</v>
      </c>
      <c r="U22" s="6">
        <f t="shared" si="7"/>
        <v>0</v>
      </c>
      <c r="V22" t="str" cm="1">
        <f t="array" ref="V22">IF(R22="Jump",INDEX(Jcond!A:A,16-BIN2DEC(MID($B22,22,4))),"")</f>
        <v/>
      </c>
      <c r="W22" t="str">
        <f t="shared" si="9"/>
        <v/>
      </c>
      <c r="X22" s="5" t="str" cm="1">
        <f t="array" ref="X22">IF(R22="Control",INDEX(IC!A:A,16-BIN2DEC(MID($B22,21,4))),"")</f>
        <v/>
      </c>
      <c r="Y22" s="5" t="str" cm="1">
        <f t="array" ref="Y22">IF(X22="CALL",INDEX(Subroutines!A:A,32-BIN2DEC(MID($B22,25,5))),"")</f>
        <v/>
      </c>
      <c r="Z22" s="5" t="str" cm="1">
        <f t="array" ref="Z22">IF(R22="Control",INDEX(EC!A:A,8-BIN2DEC(MID($B22,25,3))),"")</f>
        <v/>
      </c>
      <c r="AA22" s="5" t="str" cm="1">
        <f t="array" ref="AA22">IF(R22="Control",INDEX(SR!A:A,4-BIN2DEC(MID($B22,28,2))),"")</f>
        <v/>
      </c>
      <c r="AD22" t="s">
        <v>956</v>
      </c>
      <c r="AI22" s="1" t="s">
        <v>28</v>
      </c>
      <c r="AJ22" s="1" t="s">
        <v>28</v>
      </c>
    </row>
    <row r="23" spans="1:36" x14ac:dyDescent="0.25">
      <c r="A23" s="4" t="str">
        <f t="shared" si="2"/>
        <v>015</v>
      </c>
      <c r="B23" s="2" t="s">
        <v>29</v>
      </c>
      <c r="C23" s="35" t="s">
        <v>1127</v>
      </c>
      <c r="D23" s="3"/>
      <c r="E23" s="3"/>
      <c r="F23" s="3"/>
      <c r="G23" s="3"/>
      <c r="H23" s="3">
        <f t="shared" si="3"/>
        <v>0</v>
      </c>
      <c r="I23" s="27" t="str" cm="1">
        <f t="array" ref="I23">IF(H23=0,INDEX(Source1!A:A, 32-BIN2DEC(LEFT($B23,5))),"--")</f>
        <v>ONES</v>
      </c>
      <c r="J23" s="63" t="str">
        <f t="shared" si="0"/>
        <v>--</v>
      </c>
      <c r="K23" s="27" t="str" cm="1">
        <f t="array" ref="K23">IF(H23=0,INDEX(Dest1!A:A,32-BIN2DEC(MID($B23,6,5))),"--")</f>
        <v>tmpA</v>
      </c>
      <c r="L23" s="27">
        <f t="shared" si="4"/>
        <v>1</v>
      </c>
      <c r="M23" s="27" t="str" cm="1">
        <f t="array" ref="M23">IF(AND(I23&lt;&gt;"CONST",L23=0),INDEX(Source2!A:A,16-BIN2DEC(MID($B23,11,4))),"--")</f>
        <v>--</v>
      </c>
      <c r="N23" s="23" t="str" cm="1">
        <f t="array" ref="N23">IF(AND(I23&lt;&gt;"CONST",L23=0),INDEX('D2'!A:A,4-BIN2DEC(MID($B23,15,2))),"--")</f>
        <v>--</v>
      </c>
      <c r="O23" s="6">
        <f t="shared" si="8"/>
        <v>0</v>
      </c>
      <c r="P23" s="6">
        <f t="shared" si="5"/>
        <v>0</v>
      </c>
      <c r="Q23" s="6">
        <f t="shared" si="6"/>
        <v>1</v>
      </c>
      <c r="R23" s="3" t="str" cm="1">
        <f t="array" ref="R23">INDEX(Types!A:A,1+BIN2DEC(MID($B23,20,2)))</f>
        <v>ALU</v>
      </c>
      <c r="S23" s="3" t="str" cm="1">
        <f t="array" ref="S23">IF(R23="ALU",INDEX(ALUOps!A:A,32-BIN2DEC(MID($B23,22,5))),"")</f>
        <v>SUB</v>
      </c>
      <c r="T23" s="3" t="str" cm="1">
        <f t="array" ref="T23">IF(R23="ALU",INDEX(Tmp!A:A,4-BIN2DEC(MID($B23,27,2))),"")</f>
        <v>tmpA</v>
      </c>
      <c r="U23" s="6">
        <f t="shared" si="7"/>
        <v>0</v>
      </c>
      <c r="V23" t="str" cm="1">
        <f t="array" ref="V23">IF(R23="Jump",INDEX(Jcond!A:A,16-BIN2DEC(MID($B23,22,4))),"")</f>
        <v/>
      </c>
      <c r="W23" t="str">
        <f t="shared" si="9"/>
        <v/>
      </c>
      <c r="X23" s="5" t="str" cm="1">
        <f t="array" ref="X23">IF(R23="Control",INDEX(IC!A:A,16-BIN2DEC(MID($B23,21,4))),"")</f>
        <v/>
      </c>
      <c r="Y23" s="5" t="str" cm="1">
        <f t="array" ref="Y23">IF(X23="CALL",INDEX(Subroutines!A:A,32-BIN2DEC(MID($B23,25,5))),"")</f>
        <v/>
      </c>
      <c r="Z23" s="5" t="str" cm="1">
        <f t="array" ref="Z23">IF(R23="Control",INDEX(EC!A:A,8-BIN2DEC(MID($B23,25,3))),"")</f>
        <v/>
      </c>
      <c r="AA23" s="5" t="str" cm="1">
        <f t="array" ref="AA23">IF(R23="Control",INDEX(SR!A:A,4-BIN2DEC(MID($B23,28,2))),"")</f>
        <v/>
      </c>
    </row>
    <row r="24" spans="1:36" ht="15.75" customHeight="1" x14ac:dyDescent="0.25">
      <c r="A24" s="4" t="str">
        <f t="shared" si="2"/>
        <v>016</v>
      </c>
      <c r="B24" s="2" t="s">
        <v>26</v>
      </c>
      <c r="C24" s="35" t="s">
        <v>1128</v>
      </c>
      <c r="D24" s="3"/>
      <c r="E24" s="3"/>
      <c r="F24" s="3"/>
      <c r="G24" s="3"/>
      <c r="H24" s="3">
        <f t="shared" si="3"/>
        <v>0</v>
      </c>
      <c r="I24" s="27" t="str" cm="1">
        <f t="array" ref="I24">IF(H24=0,INDEX(Source1!A:A, 32-BIN2DEC(LEFT($B24,5))),"--")</f>
        <v>SIGMA</v>
      </c>
      <c r="J24" s="63" t="str">
        <f t="shared" si="0"/>
        <v>--</v>
      </c>
      <c r="K24" s="27" t="str" cm="1">
        <f t="array" ref="K24">IF(H24=0,INDEX(Dest1!A:A,32-BIN2DEC(MID($B24,6,5))),"--")</f>
        <v>AL</v>
      </c>
      <c r="L24" s="27">
        <f t="shared" si="4"/>
        <v>0</v>
      </c>
      <c r="M24" s="27" t="str" cm="1">
        <f t="array" ref="M24">IF(AND(I24&lt;&gt;"CONST",L24=0),INDEX(Source2!A:A,16-BIN2DEC(MID($B24,11,4))),"--")</f>
        <v>SIGMA</v>
      </c>
      <c r="N24" s="23" t="str" cm="1">
        <f t="array" ref="N24">IF(AND(I24&lt;&gt;"CONST",L24=0),INDEX('D2'!A:A,4-BIN2DEC(MID($B24,15,2))),"--")</f>
        <v>NULL</v>
      </c>
      <c r="O24" s="6">
        <f t="shared" si="8"/>
        <v>0</v>
      </c>
      <c r="P24" s="6">
        <f t="shared" si="5"/>
        <v>1</v>
      </c>
      <c r="Q24" s="6">
        <f t="shared" si="6"/>
        <v>0</v>
      </c>
      <c r="R24" s="3" t="str" cm="1">
        <f t="array" ref="R24">INDEX(Types!A:A,1+BIN2DEC(MID($B24,20,2)))</f>
        <v>Control</v>
      </c>
      <c r="S24" s="3" t="str" cm="1">
        <f t="array" ref="S24">IF(R24="ALU",INDEX(ALUOps!A:A,32-BIN2DEC(MID($B24,22,5))),"")</f>
        <v/>
      </c>
      <c r="T24" s="3" t="str" cm="1">
        <f t="array" ref="T24">IF(R24="ALU",INDEX(Tmp!A:A,4-BIN2DEC(MID($B24,27,2))),"")</f>
        <v/>
      </c>
      <c r="U24" s="6" t="str">
        <f t="shared" si="7"/>
        <v/>
      </c>
      <c r="V24" t="str" cm="1">
        <f t="array" ref="V24">IF(R24="Jump",INDEX(Jcond!A:A,16-BIN2DEC(MID($B24,22,4))),"")</f>
        <v/>
      </c>
      <c r="W24" t="str">
        <f t="shared" si="9"/>
        <v/>
      </c>
      <c r="X24" s="5" t="str" cm="1">
        <f t="array" ref="X24">IF(R24="Control",INDEX(IC!A:A,16-BIN2DEC(MID($B24,21,4))),"")</f>
        <v>--</v>
      </c>
      <c r="Y24" s="5" t="str" cm="1">
        <f t="array" ref="Y24">IF(X24="CALL",INDEX(Subroutines!A:A,32-BIN2DEC(MID($B24,25,5))),"")</f>
        <v/>
      </c>
      <c r="Z24" s="5" t="str" cm="1">
        <f t="array" ref="Z24">IF(R24="Control",INDEX(EC!A:A,8-BIN2DEC(MID($B24,25,3))),"")</f>
        <v>--</v>
      </c>
      <c r="AA24" s="5" t="str" cm="1">
        <f t="array" ref="AA24">IF(R24="Control",INDEX(SR!A:A,4-BIN2DEC(MID($B24,28,2))),"")</f>
        <v>--</v>
      </c>
    </row>
    <row r="25" spans="1:36" s="20" customFormat="1" ht="15.75" thickBot="1" x14ac:dyDescent="0.3">
      <c r="A25" s="17" t="str">
        <f t="shared" si="2"/>
        <v>017</v>
      </c>
      <c r="B25" s="18" t="s">
        <v>4</v>
      </c>
      <c r="C25" s="37"/>
      <c r="D25" s="19"/>
      <c r="E25" s="19"/>
      <c r="F25" s="19"/>
      <c r="G25" s="19"/>
      <c r="H25" s="19">
        <f t="shared" si="3"/>
        <v>1</v>
      </c>
      <c r="I25" s="29" t="str" cm="1">
        <f t="array" ref="I25">IF(H25=0,INDEX(Source1!A:A, 32-BIN2DEC(LEFT($B25,5))),"--")</f>
        <v>--</v>
      </c>
      <c r="J25" s="65" t="str">
        <f t="shared" si="0"/>
        <v>--</v>
      </c>
      <c r="K25" s="29" t="str" cm="1">
        <f t="array" ref="K25">IF(H25=0,INDEX(Dest1!A:A,32-BIN2DEC(MID($B25,6,5))),"--")</f>
        <v>--</v>
      </c>
      <c r="L25" s="29">
        <f t="shared" si="4"/>
        <v>1</v>
      </c>
      <c r="M25" s="29" t="str" cm="1">
        <f t="array" ref="M25">IF(AND(I25&lt;&gt;"CONST",L25=0),INDEX(Source2!A:A,16-BIN2DEC(MID($B25,11,4))),"--")</f>
        <v>--</v>
      </c>
      <c r="N25" s="25" t="str" cm="1">
        <f t="array" ref="N25">IF(AND(I25&lt;&gt;"CONST",L25=0),INDEX('D2'!A:A,4-BIN2DEC(MID($B25,15,2))),"--")</f>
        <v>--</v>
      </c>
      <c r="O25" s="21"/>
      <c r="P25" s="21"/>
      <c r="Q25" s="21"/>
      <c r="R25" s="19"/>
      <c r="S25" s="19" t="str" cm="1">
        <f t="array" ref="S25">IF(R25="ALU",INDEX(ALUOps!A:A,32-BIN2DEC(MID($B25,22,5))),"")</f>
        <v/>
      </c>
      <c r="T25" s="19" t="str" cm="1">
        <f t="array" ref="T25">IF(R25="ALU",INDEX(Tmp!A:A,4-BIN2DEC(MID($B25,27,2))),"")</f>
        <v/>
      </c>
      <c r="U25" s="21" t="str">
        <f t="shared" si="7"/>
        <v/>
      </c>
      <c r="V25" s="20" t="str" cm="1">
        <f t="array" ref="V25">IF(R25="Jump",INDEX(Jcond!A:A,16-BIN2DEC(MID($B25,22,4))),"")</f>
        <v/>
      </c>
      <c r="W25" s="20" t="str">
        <f t="shared" si="9"/>
        <v/>
      </c>
      <c r="X25" s="53" t="str" cm="1">
        <f t="array" ref="X25">IF(R25="Control",INDEX(IC!A:A,16-BIN2DEC(MID($B25,21,4))),"")</f>
        <v/>
      </c>
      <c r="Y25" s="53" t="str" cm="1">
        <f t="array" ref="Y25">IF(X25="CALL",INDEX(Subroutines!A:A,32-BIN2DEC(MID($B25,25,5))),"")</f>
        <v/>
      </c>
      <c r="Z25" s="53" t="str" cm="1">
        <f t="array" ref="Z25">IF(R25="Control",INDEX(EC!A:A,8-BIN2DEC(MID($B25,25,3))),"")</f>
        <v/>
      </c>
      <c r="AA25" s="53" t="str" cm="1">
        <f t="array" ref="AA25">IF(R25="Control",INDEX(SR!A:A,4-BIN2DEC(MID($B25,28,2))),"")</f>
        <v/>
      </c>
      <c r="AE25" s="59"/>
    </row>
    <row r="26" spans="1:36" x14ac:dyDescent="0.25">
      <c r="A26" s="4" t="str">
        <f t="shared" si="2"/>
        <v>018</v>
      </c>
      <c r="B26" s="2" t="s">
        <v>30</v>
      </c>
      <c r="C26" s="35" t="s">
        <v>1126</v>
      </c>
      <c r="D26" s="2" t="s">
        <v>31</v>
      </c>
      <c r="E26" s="2" t="s">
        <v>927</v>
      </c>
      <c r="F26" s="2" t="s">
        <v>462</v>
      </c>
      <c r="G26" s="2"/>
      <c r="H26" s="3">
        <f t="shared" si="3"/>
        <v>0</v>
      </c>
      <c r="I26" s="27" t="str" cm="1">
        <f t="array" ref="I26">IF(H26=0,INDEX(Source1!A:A, 32-BIN2DEC(LEFT($B26,5))),"--")</f>
        <v>A</v>
      </c>
      <c r="J26" s="63" t="str">
        <f t="shared" si="0"/>
        <v>--</v>
      </c>
      <c r="K26" s="27" t="str" cm="1">
        <f t="array" ref="K26">IF(H26=0,INDEX(Dest1!A:A,32-BIN2DEC(MID($B26,6,5))),"--")</f>
        <v>tmpBL</v>
      </c>
      <c r="L26" s="27">
        <f t="shared" si="4"/>
        <v>1</v>
      </c>
      <c r="M26" s="27" t="str" cm="1">
        <f t="array" ref="M26">IF(AND(I26&lt;&gt;"CONST",L26=0),INDEX(Source2!A:A,16-BIN2DEC(MID($B26,11,4))),"--")</f>
        <v>--</v>
      </c>
      <c r="N26" s="23" t="str" cm="1">
        <f t="array" ref="N26">IF(AND(I26&lt;&gt;"CONST",L26=0),INDEX('D2'!A:A,4-BIN2DEC(MID($B26,15,2))),"--")</f>
        <v>--</v>
      </c>
      <c r="O26" s="6">
        <f t="shared" si="8"/>
        <v>0</v>
      </c>
      <c r="P26" s="6">
        <f t="shared" si="5"/>
        <v>0</v>
      </c>
      <c r="Q26" s="6">
        <f t="shared" si="6"/>
        <v>0</v>
      </c>
      <c r="R26" s="3" t="str" cm="1">
        <f t="array" ref="R26">INDEX(Types!A:A,1+BIN2DEC(MID($B26,20,2)))</f>
        <v>ALU</v>
      </c>
      <c r="S26" s="3" t="str" cm="1">
        <f t="array" ref="S26">IF(R26="ALU",INDEX(ALUOps!A:A,32-BIN2DEC(MID($B26,22,5))),"")</f>
        <v>ADJA</v>
      </c>
      <c r="T26" s="3" t="str" cm="1">
        <f t="array" ref="T26">IF(R26="ALU",INDEX(Tmp!A:A,4-BIN2DEC(MID($B26,27,2))),"")</f>
        <v>tmpB</v>
      </c>
      <c r="U26" s="6">
        <f t="shared" si="7"/>
        <v>0</v>
      </c>
      <c r="V26" t="str" cm="1">
        <f t="array" ref="V26">IF(R26="Jump",INDEX(Jcond!A:A,16-BIN2DEC(MID($B26,22,4))),"")</f>
        <v/>
      </c>
      <c r="W26" t="str">
        <f t="shared" si="9"/>
        <v/>
      </c>
      <c r="X26" s="5" t="str" cm="1">
        <f t="array" ref="X26">IF(R26="Control",INDEX(IC!A:A,16-BIN2DEC(MID($B26,21,4))),"")</f>
        <v/>
      </c>
      <c r="Y26" s="5" t="str" cm="1">
        <f t="array" ref="Y26">IF(X26="CALL",INDEX(Subroutines!A:A,32-BIN2DEC(MID($B26,25,5))),"")</f>
        <v/>
      </c>
      <c r="Z26" s="5" t="str" cm="1">
        <f t="array" ref="Z26">IF(R26="Control",INDEX(EC!A:A,8-BIN2DEC(MID($B26,25,3))),"")</f>
        <v/>
      </c>
      <c r="AA26" s="5" t="str" cm="1">
        <f t="array" ref="AA26">IF(R26="Control",INDEX(SR!A:A,4-BIN2DEC(MID($B26,28,2))),"")</f>
        <v/>
      </c>
      <c r="AD26" t="s">
        <v>957</v>
      </c>
      <c r="AI26" s="1" t="s">
        <v>32</v>
      </c>
      <c r="AJ26" s="1" t="s">
        <v>32</v>
      </c>
    </row>
    <row r="27" spans="1:36" x14ac:dyDescent="0.25">
      <c r="A27" s="4" t="str">
        <f t="shared" si="2"/>
        <v>019</v>
      </c>
      <c r="B27" s="2" t="s">
        <v>33</v>
      </c>
      <c r="C27" s="35" t="s">
        <v>1127</v>
      </c>
      <c r="D27" s="3"/>
      <c r="E27" s="3"/>
      <c r="F27" s="3"/>
      <c r="G27" s="3"/>
      <c r="H27" s="3">
        <f t="shared" si="3"/>
        <v>0</v>
      </c>
      <c r="I27" s="27" t="str" cm="1">
        <f t="array" ref="I27">IF(H27=0,INDEX(Source1!A:A, 32-BIN2DEC(LEFT($B27,5))),"--")</f>
        <v>ONES</v>
      </c>
      <c r="J27" s="63" t="str">
        <f t="shared" si="0"/>
        <v>--</v>
      </c>
      <c r="K27" s="27" t="str" cm="1">
        <f t="array" ref="K27">IF(H27=0,INDEX(Dest1!A:A,32-BIN2DEC(MID($B27,6,5))),"--")</f>
        <v>tmpA</v>
      </c>
      <c r="L27" s="27">
        <f t="shared" si="4"/>
        <v>1</v>
      </c>
      <c r="M27" s="27" t="str" cm="1">
        <f t="array" ref="M27">IF(AND(I27&lt;&gt;"CONST",L27=0),INDEX(Source2!A:A,16-BIN2DEC(MID($B27,11,4))),"--")</f>
        <v>--</v>
      </c>
      <c r="N27" s="23" t="str" cm="1">
        <f t="array" ref="N27">IF(AND(I27&lt;&gt;"CONST",L27=0),INDEX('D2'!A:A,4-BIN2DEC(MID($B27,15,2))),"--")</f>
        <v>--</v>
      </c>
      <c r="O27" s="6">
        <f t="shared" si="8"/>
        <v>0</v>
      </c>
      <c r="P27" s="6">
        <f t="shared" si="5"/>
        <v>0</v>
      </c>
      <c r="Q27" s="6">
        <f t="shared" si="6"/>
        <v>0</v>
      </c>
      <c r="R27" s="3" t="str" cm="1">
        <f t="array" ref="R27">INDEX(Types!A:A,1+BIN2DEC(MID($B27,20,2)))</f>
        <v>ALU</v>
      </c>
      <c r="S27" s="3" t="str" cm="1">
        <f t="array" ref="S27">IF(R27="ALU",INDEX(ALUOps!A:A,32-BIN2DEC(MID($B27,22,5))),"")</f>
        <v>ADD</v>
      </c>
      <c r="T27" s="3" t="str" cm="1">
        <f t="array" ref="T27">IF(R27="ALU",INDEX(Tmp!A:A,4-BIN2DEC(MID($B27,27,2))),"")</f>
        <v>tmpA</v>
      </c>
      <c r="U27" s="6">
        <f t="shared" si="7"/>
        <v>0</v>
      </c>
      <c r="V27" t="str" cm="1">
        <f t="array" ref="V27">IF(R27="Jump",INDEX(Jcond!A:A,16-BIN2DEC(MID($B27,22,4))),"")</f>
        <v/>
      </c>
      <c r="W27" t="str">
        <f t="shared" si="9"/>
        <v/>
      </c>
      <c r="X27" s="5" t="str" cm="1">
        <f t="array" ref="X27">IF(R27="Control",INDEX(IC!A:A,16-BIN2DEC(MID($B27,21,4))),"")</f>
        <v/>
      </c>
      <c r="Y27" s="5" t="str" cm="1">
        <f t="array" ref="Y27">IF(X27="CALL",INDEX(Subroutines!A:A,32-BIN2DEC(MID($B27,25,5))),"")</f>
        <v/>
      </c>
      <c r="Z27" s="5" t="str" cm="1">
        <f t="array" ref="Z27">IF(R27="Control",INDEX(EC!A:A,8-BIN2DEC(MID($B27,25,3))),"")</f>
        <v/>
      </c>
      <c r="AA27" s="5" t="str" cm="1">
        <f t="array" ref="AA27">IF(R27="Control",INDEX(SR!A:A,4-BIN2DEC(MID($B27,28,2))),"")</f>
        <v/>
      </c>
    </row>
    <row r="28" spans="1:36" x14ac:dyDescent="0.25">
      <c r="A28" s="4" t="str">
        <f t="shared" si="2"/>
        <v>01A</v>
      </c>
      <c r="B28" s="2" t="s">
        <v>34</v>
      </c>
      <c r="C28" s="35" t="s">
        <v>1128</v>
      </c>
      <c r="D28" s="3"/>
      <c r="E28" s="3"/>
      <c r="F28" s="3"/>
      <c r="G28" s="3"/>
      <c r="H28" s="3">
        <f t="shared" si="3"/>
        <v>0</v>
      </c>
      <c r="I28" s="27" t="str" cm="1">
        <f t="array" ref="I28">IF(H28=0,INDEX(Source1!A:A, 32-BIN2DEC(LEFT($B28,5))),"--")</f>
        <v>SIGMA</v>
      </c>
      <c r="J28" s="63" t="str">
        <f t="shared" si="0"/>
        <v>--</v>
      </c>
      <c r="K28" s="27" t="str" cm="1">
        <f t="array" ref="K28">IF(H28=0,INDEX(Dest1!A:A,32-BIN2DEC(MID($B28,6,5))),"--")</f>
        <v>AL</v>
      </c>
      <c r="L28" s="27">
        <f t="shared" si="4"/>
        <v>0</v>
      </c>
      <c r="M28" s="27" t="str" cm="1">
        <f t="array" ref="M28">IF(AND(I28&lt;&gt;"CONST",L28=0),INDEX(Source2!A:A,16-BIN2DEC(MID($B28,11,4))),"--")</f>
        <v>SIGMA</v>
      </c>
      <c r="N28" s="23" t="str" cm="1">
        <f t="array" ref="N28">IF(AND(I28&lt;&gt;"CONST",L28=0),INDEX('D2'!A:A,4-BIN2DEC(MID($B28,15,2))),"--")</f>
        <v>NULL</v>
      </c>
      <c r="O28" s="6">
        <f t="shared" si="8"/>
        <v>0</v>
      </c>
      <c r="P28" s="6">
        <f t="shared" si="5"/>
        <v>1</v>
      </c>
      <c r="Q28" s="6">
        <f t="shared" si="6"/>
        <v>0</v>
      </c>
      <c r="R28" s="3" t="str" cm="1">
        <f t="array" ref="R28">INDEX(Types!A:A,1+BIN2DEC(MID($B28,20,2)))</f>
        <v>ALU</v>
      </c>
      <c r="S28" s="3" t="str" cm="1">
        <f t="array" ref="S28">IF(R28="ALU",INDEX(ALUOps!A:A,32-BIN2DEC(MID($B28,22,5))),"")</f>
        <v>INC</v>
      </c>
      <c r="T28" s="3" t="str" cm="1">
        <f t="array" ref="T28">IF(R28="ALU",INDEX(Tmp!A:A,4-BIN2DEC(MID($B28,27,2))),"")</f>
        <v>tmpB</v>
      </c>
      <c r="U28" s="6">
        <f t="shared" si="7"/>
        <v>0</v>
      </c>
      <c r="V28" t="str" cm="1">
        <f t="array" ref="V28">IF(R28="Jump",INDEX(Jcond!A:A,16-BIN2DEC(MID($B28,22,4))),"")</f>
        <v/>
      </c>
      <c r="W28" t="str">
        <f t="shared" si="9"/>
        <v/>
      </c>
      <c r="X28" s="5" t="str" cm="1">
        <f t="array" ref="X28">IF(R28="Control",INDEX(IC!A:A,16-BIN2DEC(MID($B28,21,4))),"")</f>
        <v/>
      </c>
      <c r="Y28" s="5" t="str" cm="1">
        <f t="array" ref="Y28">IF(X28="CALL",INDEX(Subroutines!A:A,32-BIN2DEC(MID($B28,25,5))),"")</f>
        <v/>
      </c>
      <c r="Z28" s="5" t="str" cm="1">
        <f t="array" ref="Z28">IF(R28="Control",INDEX(EC!A:A,8-BIN2DEC(MID($B28,25,3))),"")</f>
        <v/>
      </c>
      <c r="AA28" s="5" t="str" cm="1">
        <f t="array" ref="AA28">IF(R28="Control",INDEX(SR!A:A,4-BIN2DEC(MID($B28,28,2))),"")</f>
        <v/>
      </c>
      <c r="AE28" s="1" t="s">
        <v>1198</v>
      </c>
    </row>
    <row r="29" spans="1:36" x14ac:dyDescent="0.25">
      <c r="A29" s="4" t="str">
        <f t="shared" si="2"/>
        <v>01B</v>
      </c>
      <c r="B29" s="2" t="s">
        <v>35</v>
      </c>
      <c r="C29" s="35" t="s">
        <v>1129</v>
      </c>
      <c r="D29" s="3"/>
      <c r="E29" s="3"/>
      <c r="F29" s="3"/>
      <c r="G29" s="3"/>
      <c r="H29" s="3">
        <f t="shared" si="3"/>
        <v>0</v>
      </c>
      <c r="I29" s="27" t="str" cm="1">
        <f t="array" ref="I29">IF(H29=0,INDEX(Source1!A:A, 32-BIN2DEC(LEFT($B29,5))),"--")</f>
        <v>AH</v>
      </c>
      <c r="J29" s="63" t="str">
        <f t="shared" si="0"/>
        <v>--</v>
      </c>
      <c r="K29" s="27" t="str" cm="1">
        <f t="array" ref="K29">IF(H29=0,INDEX(Dest1!A:A,32-BIN2DEC(MID($B29,6,5))),"--")</f>
        <v>tmpB</v>
      </c>
      <c r="L29" s="27">
        <f t="shared" si="4"/>
        <v>1</v>
      </c>
      <c r="M29" s="27" t="str" cm="1">
        <f t="array" ref="M29">IF(AND(I29&lt;&gt;"CONST",L29=0),INDEX(Source2!A:A,16-BIN2DEC(MID($B29,11,4))),"--")</f>
        <v>--</v>
      </c>
      <c r="N29" s="23" t="str" cm="1">
        <f t="array" ref="N29">IF(AND(I29&lt;&gt;"CONST",L29=0),INDEX('D2'!A:A,4-BIN2DEC(MID($B29,15,2))),"--")</f>
        <v>--</v>
      </c>
      <c r="O29" s="6">
        <f t="shared" si="8"/>
        <v>0</v>
      </c>
      <c r="P29" s="6">
        <f t="shared" si="5"/>
        <v>0</v>
      </c>
      <c r="Q29" s="6">
        <f t="shared" si="6"/>
        <v>0</v>
      </c>
      <c r="R29" s="3" t="str" cm="1">
        <f t="array" ref="R29">INDEX(Types!A:A,1+BIN2DEC(MID($B29,20,2)))</f>
        <v>Jump</v>
      </c>
      <c r="S29" s="3" t="str" cm="1">
        <f t="array" ref="S29">IF(R29="ALU",INDEX(ALUOps!A:A,32-BIN2DEC(MID($B29,22,5))),"")</f>
        <v/>
      </c>
      <c r="T29" s="3" t="str" cm="1">
        <f t="array" ref="T29">IF(R29="ALU",INDEX(Tmp!A:A,4-BIN2DEC(MID($B29,27,2))),"")</f>
        <v/>
      </c>
      <c r="U29" s="6" t="str">
        <f t="shared" si="7"/>
        <v/>
      </c>
      <c r="V29" t="str" cm="1">
        <f t="array" ref="V29">IF(R29="Jump",INDEX(Jcond!A:A,16-BIN2DEC(MID($B29,22,4))),"")</f>
        <v>JNC</v>
      </c>
      <c r="W29" s="41">
        <f t="shared" si="9"/>
        <v>5</v>
      </c>
      <c r="X29" s="5" t="str" cm="1">
        <f t="array" ref="X29">IF(R29="Control",INDEX(IC!A:A,16-BIN2DEC(MID($B29,21,4))),"")</f>
        <v/>
      </c>
      <c r="Y29" s="5" t="str" cm="1">
        <f t="array" ref="Y29">IF(X29="CALL",INDEX(Subroutines!A:A,32-BIN2DEC(MID($B29,25,5))),"")</f>
        <v/>
      </c>
      <c r="Z29" s="5" t="str" cm="1">
        <f t="array" ref="Z29">IF(R29="Control",INDEX(EC!A:A,8-BIN2DEC(MID($B29,25,3))),"")</f>
        <v/>
      </c>
      <c r="AA29" s="5" t="str" cm="1">
        <f t="array" ref="AA29">IF(R29="Control",INDEX(SR!A:A,4-BIN2DEC(MID($B29,28,2))),"")</f>
        <v/>
      </c>
      <c r="AE29" s="1" t="s">
        <v>1196</v>
      </c>
    </row>
    <row r="30" spans="1:36" x14ac:dyDescent="0.25">
      <c r="A30" s="4" t="str">
        <f t="shared" si="2"/>
        <v>01C</v>
      </c>
      <c r="B30" s="2" t="s">
        <v>36</v>
      </c>
      <c r="C30" s="35" t="s">
        <v>1130</v>
      </c>
      <c r="D30" s="2" t="s">
        <v>37</v>
      </c>
      <c r="E30" s="2" t="s">
        <v>927</v>
      </c>
      <c r="F30" s="2" t="s">
        <v>928</v>
      </c>
      <c r="G30" s="2"/>
      <c r="H30" s="3">
        <f t="shared" si="3"/>
        <v>0</v>
      </c>
      <c r="I30" s="27" t="str" cm="1">
        <f t="array" ref="I30">IF(H30=0,INDEX(Source1!A:A, 32-BIN2DEC(LEFT($B30,5))),"--")</f>
        <v>SIGMA</v>
      </c>
      <c r="J30" s="63" t="str">
        <f t="shared" si="0"/>
        <v>--</v>
      </c>
      <c r="K30" s="27" t="str" cm="1">
        <f t="array" ref="K30">IF(H30=0,INDEX(Dest1!A:A,32-BIN2DEC(MID($B30,6,5))),"--")</f>
        <v>AH</v>
      </c>
      <c r="L30" s="27">
        <f t="shared" si="4"/>
        <v>1</v>
      </c>
      <c r="M30" s="27" t="str" cm="1">
        <f t="array" ref="M30">IF(AND(I30&lt;&gt;"CONST",L30=0),INDEX(Source2!A:A,16-BIN2DEC(MID($B30,11,4))),"--")</f>
        <v>--</v>
      </c>
      <c r="N30" s="23" t="str" cm="1">
        <f t="array" ref="N30">IF(AND(I30&lt;&gt;"CONST",L30=0),INDEX('D2'!A:A,4-BIN2DEC(MID($B30,15,2))),"--")</f>
        <v>--</v>
      </c>
      <c r="O30" s="6">
        <f t="shared" si="8"/>
        <v>0</v>
      </c>
      <c r="P30" s="6">
        <f t="shared" si="5"/>
        <v>0</v>
      </c>
      <c r="Q30" s="6">
        <f t="shared" si="6"/>
        <v>0</v>
      </c>
      <c r="R30" s="3" t="str" cm="1">
        <f t="array" ref="R30">INDEX(Types!A:A,1+BIN2DEC(MID($B30,20,2)))</f>
        <v>Control</v>
      </c>
      <c r="S30" s="3" t="str" cm="1">
        <f t="array" ref="S30">IF(R30="ALU",INDEX(ALUOps!A:A,32-BIN2DEC(MID($B30,22,5))),"")</f>
        <v/>
      </c>
      <c r="T30" s="3" t="str" cm="1">
        <f t="array" ref="T30">IF(R30="ALU",INDEX(Tmp!A:A,4-BIN2DEC(MID($B30,27,2))),"")</f>
        <v/>
      </c>
      <c r="U30" s="6" t="str">
        <f t="shared" si="7"/>
        <v/>
      </c>
      <c r="V30" t="str" cm="1">
        <f t="array" ref="V30">IF(R30="Jump",INDEX(Jcond!A:A,16-BIN2DEC(MID($B30,22,4))),"")</f>
        <v/>
      </c>
      <c r="W30" t="str">
        <f t="shared" si="9"/>
        <v/>
      </c>
      <c r="X30" s="5" t="str" cm="1">
        <f t="array" ref="X30">IF(R30="Control",INDEX(IC!A:A,16-BIN2DEC(MID($B30,21,4))),"")</f>
        <v>--</v>
      </c>
      <c r="Y30" s="5" t="str" cm="1">
        <f t="array" ref="Y30">IF(X30="CALL",INDEX(Subroutines!A:A,32-BIN2DEC(MID($B30,25,5))),"")</f>
        <v/>
      </c>
      <c r="Z30" s="5" t="str" cm="1">
        <f t="array" ref="Z30">IF(R30="Control",INDEX(EC!A:A,8-BIN2DEC(MID($B30,25,3))),"")</f>
        <v>--</v>
      </c>
      <c r="AA30" s="5" t="str" cm="1">
        <f t="array" ref="AA30">IF(R30="Control",INDEX(SR!A:A,4-BIN2DEC(MID($B30,28,2))),"")</f>
        <v>--</v>
      </c>
      <c r="AD30" t="s">
        <v>958</v>
      </c>
      <c r="AE30" s="1" t="s">
        <v>1195</v>
      </c>
      <c r="AI30" s="1" t="s">
        <v>38</v>
      </c>
      <c r="AJ30" s="1" t="s">
        <v>38</v>
      </c>
    </row>
    <row r="31" spans="1:36" x14ac:dyDescent="0.25">
      <c r="A31" s="4" t="str">
        <f t="shared" si="2"/>
        <v>01D</v>
      </c>
      <c r="B31" s="2" t="s">
        <v>39</v>
      </c>
      <c r="C31" s="40" t="s">
        <v>1131</v>
      </c>
      <c r="D31" s="3"/>
      <c r="E31" s="3"/>
      <c r="F31" s="3"/>
      <c r="G31" s="3"/>
      <c r="H31" s="3">
        <f t="shared" si="3"/>
        <v>1</v>
      </c>
      <c r="I31" s="27" t="str" cm="1">
        <f t="array" ref="I31">IF(H31=0,INDEX(Source1!A:A, 32-BIN2DEC(LEFT($B31,5))),"--")</f>
        <v>--</v>
      </c>
      <c r="J31" s="63" t="str">
        <f t="shared" si="0"/>
        <v>--</v>
      </c>
      <c r="K31" s="27" t="str" cm="1">
        <f t="array" ref="K31">IF(H31=0,INDEX(Dest1!A:A,32-BIN2DEC(MID($B31,6,5))),"--")</f>
        <v>--</v>
      </c>
      <c r="L31" s="27">
        <f t="shared" si="4"/>
        <v>1</v>
      </c>
      <c r="M31" s="27" t="str" cm="1">
        <f t="array" ref="M31">IF(AND(I31&lt;&gt;"CONST",L31=0),INDEX(Source2!A:A,16-BIN2DEC(MID($B31,11,4))),"--")</f>
        <v>--</v>
      </c>
      <c r="N31" s="23" t="str" cm="1">
        <f t="array" ref="N31">IF(AND(I31&lt;&gt;"CONST",L31=0),INDEX('D2'!A:A,4-BIN2DEC(MID($B31,15,2))),"--")</f>
        <v>--</v>
      </c>
      <c r="O31" s="6">
        <f t="shared" si="8"/>
        <v>0</v>
      </c>
      <c r="P31" s="6">
        <f t="shared" si="5"/>
        <v>0</v>
      </c>
      <c r="Q31" s="6">
        <f t="shared" si="6"/>
        <v>1</v>
      </c>
      <c r="R31" s="3" t="str" cm="1">
        <f t="array" ref="R31">INDEX(Types!A:A,1+BIN2DEC(MID($B31,20,2)))</f>
        <v>Control</v>
      </c>
      <c r="S31" s="3" t="str" cm="1">
        <f t="array" ref="S31">IF(R31="ALU",INDEX(ALUOps!A:A,32-BIN2DEC(MID($B31,22,5))),"")</f>
        <v/>
      </c>
      <c r="T31" s="3" t="str" cm="1">
        <f t="array" ref="T31">IF(R31="ALU",INDEX(Tmp!A:A,4-BIN2DEC(MID($B31,27,2))),"")</f>
        <v/>
      </c>
      <c r="U31" s="6" t="str">
        <f t="shared" si="7"/>
        <v/>
      </c>
      <c r="V31" t="str" cm="1">
        <f t="array" ref="V31">IF(R31="Jump",INDEX(Jcond!A:A,16-BIN2DEC(MID($B31,22,4))),"")</f>
        <v/>
      </c>
      <c r="W31" t="str">
        <f t="shared" si="9"/>
        <v/>
      </c>
      <c r="X31" s="5" t="str" cm="1">
        <f t="array" ref="X31">IF(R31="Control",INDEX(IC!A:A,16-BIN2DEC(MID($B31,21,4))),"")</f>
        <v>--</v>
      </c>
      <c r="Y31" s="5" t="str" cm="1">
        <f t="array" ref="Y31">IF(X31="CALL",INDEX(Subroutines!A:A,32-BIN2DEC(MID($B31,25,5))),"")</f>
        <v/>
      </c>
      <c r="Z31" s="5" t="str" cm="1">
        <f t="array" ref="Z31">IF(R31="Control",INDEX(EC!A:A,8-BIN2DEC(MID($B31,25,3))),"")</f>
        <v>--</v>
      </c>
      <c r="AA31" s="5" t="str" cm="1">
        <f t="array" ref="AA31">IF(R31="Control",INDEX(SR!A:A,4-BIN2DEC(MID($B31,28,2))),"")</f>
        <v>--</v>
      </c>
    </row>
    <row r="32" spans="1:36" s="15" customFormat="1" x14ac:dyDescent="0.25">
      <c r="A32" s="12" t="str">
        <f t="shared" si="2"/>
        <v>01E</v>
      </c>
      <c r="B32" s="13" t="s">
        <v>4</v>
      </c>
      <c r="C32" s="36"/>
      <c r="D32" s="14"/>
      <c r="E32" s="14"/>
      <c r="F32" s="14"/>
      <c r="G32" s="14"/>
      <c r="H32" s="14">
        <f t="shared" si="3"/>
        <v>1</v>
      </c>
      <c r="I32" s="28" t="str" cm="1">
        <f t="array" ref="I32">IF(H32=0,INDEX(Source1!A:A, 32-BIN2DEC(LEFT($B32,5))),"--")</f>
        <v>--</v>
      </c>
      <c r="J32" s="64" t="str">
        <f t="shared" si="0"/>
        <v>--</v>
      </c>
      <c r="K32" s="28" t="str" cm="1">
        <f t="array" ref="K32">IF(H32=0,INDEX(Dest1!A:A,32-BIN2DEC(MID($B32,6,5))),"--")</f>
        <v>--</v>
      </c>
      <c r="L32" s="28">
        <f t="shared" si="4"/>
        <v>1</v>
      </c>
      <c r="M32" s="28" t="str" cm="1">
        <f t="array" ref="M32">IF(AND(I32&lt;&gt;"CONST",L32=0),INDEX(Source2!A:A,16-BIN2DEC(MID($B32,11,4))),"--")</f>
        <v>--</v>
      </c>
      <c r="N32" s="24" t="str" cm="1">
        <f t="array" ref="N32">IF(AND(I32&lt;&gt;"CONST",L32=0),INDEX('D2'!A:A,4-BIN2DEC(MID($B32,15,2))),"--")</f>
        <v>--</v>
      </c>
      <c r="O32" s="16"/>
      <c r="P32" s="16"/>
      <c r="Q32" s="16"/>
      <c r="R32" s="14"/>
      <c r="S32" s="14" t="str" cm="1">
        <f t="array" ref="S32">IF(R32="ALU",INDEX(ALUOps!A:A,32-BIN2DEC(MID($B32,22,5))),"")</f>
        <v/>
      </c>
      <c r="T32" s="14" t="str" cm="1">
        <f t="array" ref="T32">IF(R32="ALU",INDEX(Tmp!A:A,4-BIN2DEC(MID($B32,27,2))),"")</f>
        <v/>
      </c>
      <c r="U32" s="16" t="str">
        <f t="shared" si="7"/>
        <v/>
      </c>
      <c r="V32" s="15" t="str" cm="1">
        <f t="array" ref="V32">IF(R32="Jump",INDEX(Jcond!A:A,16-BIN2DEC(MID($B32,22,4))),"")</f>
        <v/>
      </c>
      <c r="W32" s="15" t="str">
        <f t="shared" si="9"/>
        <v/>
      </c>
      <c r="X32" s="52" t="str" cm="1">
        <f t="array" ref="X32">IF(R32="Control",INDEX(IC!A:A,16-BIN2DEC(MID($B32,21,4))),"")</f>
        <v/>
      </c>
      <c r="Y32" s="52" t="str" cm="1">
        <f t="array" ref="Y32">IF(X32="CALL",INDEX(Subroutines!A:A,32-BIN2DEC(MID($B32,25,5))),"")</f>
        <v/>
      </c>
      <c r="Z32" s="52" t="str" cm="1">
        <f t="array" ref="Z32">IF(R32="Control",INDEX(EC!A:A,8-BIN2DEC(MID($B32,25,3))),"")</f>
        <v/>
      </c>
      <c r="AA32" s="52" t="str" cm="1">
        <f t="array" ref="AA32">IF(R32="Control",INDEX(SR!A:A,4-BIN2DEC(MID($B32,28,2))),"")</f>
        <v/>
      </c>
      <c r="AE32" s="58"/>
    </row>
    <row r="33" spans="1:36" s="20" customFormat="1" ht="15.75" thickBot="1" x14ac:dyDescent="0.3">
      <c r="A33" s="17" t="str">
        <f t="shared" si="2"/>
        <v>01F</v>
      </c>
      <c r="B33" s="18" t="s">
        <v>4</v>
      </c>
      <c r="C33" s="37"/>
      <c r="D33" s="19"/>
      <c r="E33" s="19"/>
      <c r="F33" s="19"/>
      <c r="G33" s="19"/>
      <c r="H33" s="19">
        <f t="shared" si="3"/>
        <v>1</v>
      </c>
      <c r="I33" s="29" t="str" cm="1">
        <f t="array" ref="I33">IF(H33=0,INDEX(Source1!A:A, 32-BIN2DEC(LEFT($B33,5))),"--")</f>
        <v>--</v>
      </c>
      <c r="J33" s="65" t="str">
        <f t="shared" si="0"/>
        <v>--</v>
      </c>
      <c r="K33" s="29" t="str" cm="1">
        <f t="array" ref="K33">IF(H33=0,INDEX(Dest1!A:A,32-BIN2DEC(MID($B33,6,5))),"--")</f>
        <v>--</v>
      </c>
      <c r="L33" s="29">
        <f t="shared" si="4"/>
        <v>1</v>
      </c>
      <c r="M33" s="29" t="str" cm="1">
        <f t="array" ref="M33">IF(AND(I33&lt;&gt;"CONST",L33=0),INDEX(Source2!A:A,16-BIN2DEC(MID($B33,11,4))),"--")</f>
        <v>--</v>
      </c>
      <c r="N33" s="25" t="str" cm="1">
        <f t="array" ref="N33">IF(AND(I33&lt;&gt;"CONST",L33=0),INDEX('D2'!A:A,4-BIN2DEC(MID($B33,15,2))),"--")</f>
        <v>--</v>
      </c>
      <c r="O33" s="21"/>
      <c r="P33" s="21"/>
      <c r="Q33" s="21"/>
      <c r="R33" s="19"/>
      <c r="S33" s="19" t="str" cm="1">
        <f t="array" ref="S33">IF(R33="ALU",INDEX(ALUOps!A:A,32-BIN2DEC(MID($B33,22,5))),"")</f>
        <v/>
      </c>
      <c r="T33" s="19" t="str" cm="1">
        <f t="array" ref="T33">IF(R33="ALU",INDEX(Tmp!A:A,4-BIN2DEC(MID($B33,27,2))),"")</f>
        <v/>
      </c>
      <c r="U33" s="21" t="str">
        <f t="shared" si="7"/>
        <v/>
      </c>
      <c r="V33" s="20" t="str" cm="1">
        <f t="array" ref="V33">IF(R33="Jump",INDEX(Jcond!A:A,16-BIN2DEC(MID($B33,22,4))),"")</f>
        <v/>
      </c>
      <c r="W33" s="20" t="str">
        <f t="shared" si="9"/>
        <v/>
      </c>
      <c r="X33" s="53" t="str" cm="1">
        <f t="array" ref="X33">IF(R33="Control",INDEX(IC!A:A,16-BIN2DEC(MID($B33,21,4))),"")</f>
        <v/>
      </c>
      <c r="Y33" s="53" t="str" cm="1">
        <f t="array" ref="Y33">IF(X33="CALL",INDEX(Subroutines!A:A,32-BIN2DEC(MID($B33,25,5))),"")</f>
        <v/>
      </c>
      <c r="Z33" s="53" t="str" cm="1">
        <f t="array" ref="Z33">IF(R33="Control",INDEX(EC!A:A,8-BIN2DEC(MID($B33,25,3))),"")</f>
        <v/>
      </c>
      <c r="AA33" s="53" t="str" cm="1">
        <f t="array" ref="AA33">IF(R33="Control",INDEX(SR!A:A,4-BIN2DEC(MID($B33,28,2))),"")</f>
        <v/>
      </c>
      <c r="AE33" s="59"/>
    </row>
    <row r="34" spans="1:36" x14ac:dyDescent="0.25">
      <c r="A34" s="4" t="str">
        <f t="shared" si="2"/>
        <v>020</v>
      </c>
      <c r="B34" s="2" t="s">
        <v>30</v>
      </c>
      <c r="C34" s="35" t="s">
        <v>1126</v>
      </c>
      <c r="D34" s="2" t="s">
        <v>40</v>
      </c>
      <c r="E34" s="2" t="s">
        <v>927</v>
      </c>
      <c r="F34" s="2" t="s">
        <v>462</v>
      </c>
      <c r="G34" s="2"/>
      <c r="H34" s="3">
        <f t="shared" si="3"/>
        <v>0</v>
      </c>
      <c r="I34" s="27" t="str" cm="1">
        <f t="array" ref="I34">IF(H34=0,INDEX(Source1!A:A, 32-BIN2DEC(LEFT($B34,5))),"--")</f>
        <v>A</v>
      </c>
      <c r="J34" s="63" t="str">
        <f t="shared" si="0"/>
        <v>--</v>
      </c>
      <c r="K34" s="27" t="str" cm="1">
        <f t="array" ref="K34">IF(H34=0,INDEX(Dest1!A:A,32-BIN2DEC(MID($B34,6,5))),"--")</f>
        <v>tmpBL</v>
      </c>
      <c r="L34" s="27">
        <f t="shared" si="4"/>
        <v>1</v>
      </c>
      <c r="M34" s="27" t="str" cm="1">
        <f t="array" ref="M34">IF(AND(I34&lt;&gt;"CONST",L34=0),INDEX(Source2!A:A,16-BIN2DEC(MID($B34,11,4))),"--")</f>
        <v>--</v>
      </c>
      <c r="N34" s="23" t="str" cm="1">
        <f t="array" ref="N34">IF(AND(I34&lt;&gt;"CONST",L34=0),INDEX('D2'!A:A,4-BIN2DEC(MID($B34,15,2))),"--")</f>
        <v>--</v>
      </c>
      <c r="O34" s="6">
        <f t="shared" si="8"/>
        <v>0</v>
      </c>
      <c r="P34" s="6">
        <f t="shared" si="5"/>
        <v>0</v>
      </c>
      <c r="Q34" s="6">
        <f t="shared" si="6"/>
        <v>0</v>
      </c>
      <c r="R34" s="3" t="str" cm="1">
        <f t="array" ref="R34">INDEX(Types!A:A,1+BIN2DEC(MID($B34,20,2)))</f>
        <v>ALU</v>
      </c>
      <c r="S34" s="3" t="str" cm="1">
        <f t="array" ref="S34">IF(R34="ALU",INDEX(ALUOps!A:A,32-BIN2DEC(MID($B34,22,5))),"")</f>
        <v>ADJA</v>
      </c>
      <c r="T34" s="3" t="str" cm="1">
        <f t="array" ref="T34">IF(R34="ALU",INDEX(Tmp!A:A,4-BIN2DEC(MID($B34,27,2))),"")</f>
        <v>tmpB</v>
      </c>
      <c r="U34" s="6">
        <f t="shared" si="7"/>
        <v>0</v>
      </c>
      <c r="V34" t="str" cm="1">
        <f t="array" ref="V34">IF(R34="Jump",INDEX(Jcond!A:A,16-BIN2DEC(MID($B34,22,4))),"")</f>
        <v/>
      </c>
      <c r="W34" t="str">
        <f t="shared" si="9"/>
        <v/>
      </c>
      <c r="X34" s="5" t="str" cm="1">
        <f t="array" ref="X34">IF(R34="Control",INDEX(IC!A:A,16-BIN2DEC(MID($B34,21,4))),"")</f>
        <v/>
      </c>
      <c r="Y34" s="5" t="str" cm="1">
        <f t="array" ref="Y34">IF(X34="CALL",INDEX(Subroutines!A:A,32-BIN2DEC(MID($B34,25,5))),"")</f>
        <v/>
      </c>
      <c r="Z34" s="5" t="str" cm="1">
        <f t="array" ref="Z34">IF(R34="Control",INDEX(EC!A:A,8-BIN2DEC(MID($B34,25,3))),"")</f>
        <v/>
      </c>
      <c r="AA34" s="5" t="str" cm="1">
        <f t="array" ref="AA34">IF(R34="Control",INDEX(SR!A:A,4-BIN2DEC(MID($B34,28,2))),"")</f>
        <v/>
      </c>
      <c r="AD34" t="s">
        <v>959</v>
      </c>
      <c r="AE34" s="1" t="s">
        <v>1214</v>
      </c>
      <c r="AI34" s="1" t="s">
        <v>41</v>
      </c>
      <c r="AJ34" s="1" t="s">
        <v>41</v>
      </c>
    </row>
    <row r="35" spans="1:36" x14ac:dyDescent="0.25">
      <c r="A35" s="4" t="str">
        <f t="shared" si="2"/>
        <v>021</v>
      </c>
      <c r="B35" s="2" t="s">
        <v>42</v>
      </c>
      <c r="C35" s="35" t="s">
        <v>1127</v>
      </c>
      <c r="D35" s="3"/>
      <c r="E35" s="3"/>
      <c r="F35" s="3"/>
      <c r="G35" s="3"/>
      <c r="H35" s="3">
        <f t="shared" si="3"/>
        <v>0</v>
      </c>
      <c r="I35" s="27" t="str" cm="1">
        <f t="array" ref="I35">IF(H35=0,INDEX(Source1!A:A, 32-BIN2DEC(LEFT($B35,5))),"--")</f>
        <v>ONES</v>
      </c>
      <c r="J35" s="63" t="str">
        <f t="shared" si="0"/>
        <v>--</v>
      </c>
      <c r="K35" s="27" t="str" cm="1">
        <f t="array" ref="K35">IF(H35=0,INDEX(Dest1!A:A,32-BIN2DEC(MID($B35,6,5))),"--")</f>
        <v>tmpA</v>
      </c>
      <c r="L35" s="27">
        <f t="shared" si="4"/>
        <v>1</v>
      </c>
      <c r="M35" s="27" t="str" cm="1">
        <f t="array" ref="M35">IF(AND(I35&lt;&gt;"CONST",L35=0),INDEX(Source2!A:A,16-BIN2DEC(MID($B35,11,4))),"--")</f>
        <v>--</v>
      </c>
      <c r="N35" s="23" t="str" cm="1">
        <f t="array" ref="N35">IF(AND(I35&lt;&gt;"CONST",L35=0),INDEX('D2'!A:A,4-BIN2DEC(MID($B35,15,2))),"--")</f>
        <v>--</v>
      </c>
      <c r="O35" s="6">
        <f t="shared" si="8"/>
        <v>0</v>
      </c>
      <c r="P35" s="6">
        <f t="shared" si="5"/>
        <v>0</v>
      </c>
      <c r="Q35" s="6">
        <f t="shared" si="6"/>
        <v>0</v>
      </c>
      <c r="R35" s="3" t="str" cm="1">
        <f t="array" ref="R35">INDEX(Types!A:A,1+BIN2DEC(MID($B35,20,2)))</f>
        <v>ALU</v>
      </c>
      <c r="S35" s="3" t="str" cm="1">
        <f t="array" ref="S35">IF(R35="ALU",INDEX(ALUOps!A:A,32-BIN2DEC(MID($B35,22,5))),"")</f>
        <v>SUB</v>
      </c>
      <c r="T35" s="3" t="str" cm="1">
        <f t="array" ref="T35">IF(R35="ALU",INDEX(Tmp!A:A,4-BIN2DEC(MID($B35,27,2))),"")</f>
        <v>tmpA</v>
      </c>
      <c r="U35" s="6">
        <f t="shared" si="7"/>
        <v>0</v>
      </c>
      <c r="V35" t="str" cm="1">
        <f t="array" ref="V35">IF(R35="Jump",INDEX(Jcond!A:A,16-BIN2DEC(MID($B35,22,4))),"")</f>
        <v/>
      </c>
      <c r="W35" t="str">
        <f t="shared" si="9"/>
        <v/>
      </c>
      <c r="X35" s="5" t="str" cm="1">
        <f t="array" ref="X35">IF(R35="Control",INDEX(IC!A:A,16-BIN2DEC(MID($B35,21,4))),"")</f>
        <v/>
      </c>
      <c r="Y35" s="5" t="str" cm="1">
        <f t="array" ref="Y35">IF(X35="CALL",INDEX(Subroutines!A:A,32-BIN2DEC(MID($B35,25,5))),"")</f>
        <v/>
      </c>
      <c r="Z35" s="5" t="str" cm="1">
        <f t="array" ref="Z35">IF(R35="Control",INDEX(EC!A:A,8-BIN2DEC(MID($B35,25,3))),"")</f>
        <v/>
      </c>
      <c r="AA35" s="5" t="str" cm="1">
        <f t="array" ref="AA35">IF(R35="Control",INDEX(SR!A:A,4-BIN2DEC(MID($B35,28,2))),"")</f>
        <v/>
      </c>
    </row>
    <row r="36" spans="1:36" x14ac:dyDescent="0.25">
      <c r="A36" s="4" t="str">
        <f t="shared" si="2"/>
        <v>022</v>
      </c>
      <c r="B36" s="2" t="s">
        <v>43</v>
      </c>
      <c r="C36" s="35" t="s">
        <v>1128</v>
      </c>
      <c r="D36" s="3"/>
      <c r="E36" s="3"/>
      <c r="F36" s="3"/>
      <c r="G36" s="3"/>
      <c r="H36" s="3">
        <f t="shared" si="3"/>
        <v>0</v>
      </c>
      <c r="I36" s="27" t="str" cm="1">
        <f t="array" ref="I36">IF(H36=0,INDEX(Source1!A:A, 32-BIN2DEC(LEFT($B36,5))),"--")</f>
        <v>SIGMA</v>
      </c>
      <c r="J36" s="63" t="str">
        <f t="shared" si="0"/>
        <v>--</v>
      </c>
      <c r="K36" s="27" t="str" cm="1">
        <f t="array" ref="K36">IF(H36=0,INDEX(Dest1!A:A,32-BIN2DEC(MID($B36,6,5))),"--")</f>
        <v>AL</v>
      </c>
      <c r="L36" s="27">
        <f t="shared" si="4"/>
        <v>0</v>
      </c>
      <c r="M36" s="27" t="str" cm="1">
        <f t="array" ref="M36">IF(AND(I36&lt;&gt;"CONST",L36=0),INDEX(Source2!A:A,16-BIN2DEC(MID($B36,11,4))),"--")</f>
        <v>SIGMA</v>
      </c>
      <c r="N36" s="23" t="str" cm="1">
        <f t="array" ref="N36">IF(AND(I36&lt;&gt;"CONST",L36=0),INDEX('D2'!A:A,4-BIN2DEC(MID($B36,15,2))),"--")</f>
        <v>NULL</v>
      </c>
      <c r="O36" s="6">
        <f t="shared" si="8"/>
        <v>0</v>
      </c>
      <c r="P36" s="6">
        <f t="shared" si="5"/>
        <v>1</v>
      </c>
      <c r="Q36" s="6">
        <f t="shared" si="6"/>
        <v>0</v>
      </c>
      <c r="R36" s="3" t="str" cm="1">
        <f t="array" ref="R36">INDEX(Types!A:A,1+BIN2DEC(MID($B36,20,2)))</f>
        <v>ALU</v>
      </c>
      <c r="S36" s="3" t="str" cm="1">
        <f t="array" ref="S36">IF(R36="ALU",INDEX(ALUOps!A:A,32-BIN2DEC(MID($B36,22,5))),"")</f>
        <v>DEC</v>
      </c>
      <c r="T36" s="3" t="str" cm="1">
        <f t="array" ref="T36">IF(R36="ALU",INDEX(Tmp!A:A,4-BIN2DEC(MID($B36,27,2))),"")</f>
        <v>tmpB</v>
      </c>
      <c r="U36" s="6">
        <f t="shared" si="7"/>
        <v>0</v>
      </c>
      <c r="V36" t="str" cm="1">
        <f t="array" ref="V36">IF(R36="Jump",INDEX(Jcond!A:A,16-BIN2DEC(MID($B36,22,4))),"")</f>
        <v/>
      </c>
      <c r="W36" t="str">
        <f t="shared" si="9"/>
        <v/>
      </c>
      <c r="X36" s="5" t="str" cm="1">
        <f t="array" ref="X36">IF(R36="Control",INDEX(IC!A:A,16-BIN2DEC(MID($B36,21,4))),"")</f>
        <v/>
      </c>
      <c r="Y36" s="5" t="str" cm="1">
        <f t="array" ref="Y36">IF(X36="CALL",INDEX(Subroutines!A:A,32-BIN2DEC(MID($B36,25,5))),"")</f>
        <v/>
      </c>
      <c r="Z36" s="5" t="str" cm="1">
        <f t="array" ref="Z36">IF(R36="Control",INDEX(EC!A:A,8-BIN2DEC(MID($B36,25,3))),"")</f>
        <v/>
      </c>
      <c r="AA36" s="5" t="str" cm="1">
        <f t="array" ref="AA36">IF(R36="Control",INDEX(SR!A:A,4-BIN2DEC(MID($B36,28,2))),"")</f>
        <v/>
      </c>
      <c r="AE36" s="1" t="s">
        <v>1197</v>
      </c>
    </row>
    <row r="37" spans="1:36" s="9" customFormat="1" ht="15.75" thickBot="1" x14ac:dyDescent="0.3">
      <c r="A37" s="7" t="str">
        <f t="shared" si="2"/>
        <v>023</v>
      </c>
      <c r="B37" s="8" t="s">
        <v>35</v>
      </c>
      <c r="C37" s="38" t="s">
        <v>1129</v>
      </c>
      <c r="D37" s="10"/>
      <c r="E37" s="10"/>
      <c r="F37" s="10"/>
      <c r="G37" s="10"/>
      <c r="H37" s="10">
        <f t="shared" si="3"/>
        <v>0</v>
      </c>
      <c r="I37" s="30" t="str" cm="1">
        <f t="array" ref="I37">IF(H37=0,INDEX(Source1!A:A, 32-BIN2DEC(LEFT($B37,5))),"--")</f>
        <v>AH</v>
      </c>
      <c r="J37" s="66" t="str">
        <f t="shared" si="0"/>
        <v>--</v>
      </c>
      <c r="K37" s="30" t="str" cm="1">
        <f t="array" ref="K37">IF(H37=0,INDEX(Dest1!A:A,32-BIN2DEC(MID($B37,6,5))),"--")</f>
        <v>tmpB</v>
      </c>
      <c r="L37" s="30">
        <f t="shared" si="4"/>
        <v>1</v>
      </c>
      <c r="M37" s="30" t="str" cm="1">
        <f t="array" ref="M37">IF(AND(I37&lt;&gt;"CONST",L37=0),INDEX(Source2!A:A,16-BIN2DEC(MID($B37,11,4))),"--")</f>
        <v>--</v>
      </c>
      <c r="N37" s="26" t="str" cm="1">
        <f t="array" ref="N37">IF(AND(I37&lt;&gt;"CONST",L37=0),INDEX('D2'!A:A,4-BIN2DEC(MID($B37,15,2))),"--")</f>
        <v>--</v>
      </c>
      <c r="O37" s="11">
        <f t="shared" si="8"/>
        <v>0</v>
      </c>
      <c r="P37" s="11">
        <f t="shared" si="5"/>
        <v>0</v>
      </c>
      <c r="Q37" s="11">
        <f t="shared" si="6"/>
        <v>0</v>
      </c>
      <c r="R37" s="10" t="str" cm="1">
        <f t="array" ref="R37">INDEX(Types!A:A,1+BIN2DEC(MID($B37,20,2)))</f>
        <v>Jump</v>
      </c>
      <c r="S37" s="10" t="str" cm="1">
        <f t="array" ref="S37">IF(R37="ALU",INDEX(ALUOps!A:A,32-BIN2DEC(MID($B37,22,5))),"")</f>
        <v/>
      </c>
      <c r="T37" s="10" t="str" cm="1">
        <f t="array" ref="T37">IF(R37="ALU",INDEX(Tmp!A:A,4-BIN2DEC(MID($B37,27,2))),"")</f>
        <v/>
      </c>
      <c r="U37" s="11" t="str">
        <f t="shared" si="7"/>
        <v/>
      </c>
      <c r="V37" s="9" t="str" cm="1">
        <f t="array" ref="V37">IF(R37="Jump",INDEX(Jcond!A:A,16-BIN2DEC(MID($B37,22,4))),"")</f>
        <v>JNC</v>
      </c>
      <c r="W37" s="47">
        <f t="shared" si="9"/>
        <v>5</v>
      </c>
      <c r="X37" s="54" t="str" cm="1">
        <f t="array" ref="X37">IF(R37="Control",INDEX(IC!A:A,16-BIN2DEC(MID($B37,21,4))),"")</f>
        <v/>
      </c>
      <c r="Y37" s="54" t="str" cm="1">
        <f t="array" ref="Y37">IF(X37="CALL",INDEX(Subroutines!A:A,32-BIN2DEC(MID($B37,25,5))),"")</f>
        <v/>
      </c>
      <c r="Z37" s="54" t="str" cm="1">
        <f t="array" ref="Z37">IF(R37="Control",INDEX(EC!A:A,8-BIN2DEC(MID($B37,25,3))),"")</f>
        <v/>
      </c>
      <c r="AA37" s="54" t="str" cm="1">
        <f t="array" ref="AA37">IF(R37="Control",INDEX(SR!A:A,4-BIN2DEC(MID($B37,28,2))),"")</f>
        <v/>
      </c>
      <c r="AE37" s="60"/>
    </row>
    <row r="38" spans="1:36" x14ac:dyDescent="0.25">
      <c r="A38" s="4" t="str">
        <f t="shared" si="2"/>
        <v>024</v>
      </c>
      <c r="B38" s="2" t="s">
        <v>44</v>
      </c>
      <c r="C38" s="55" t="s">
        <v>1130</v>
      </c>
      <c r="D38" s="2" t="s">
        <v>45</v>
      </c>
      <c r="E38" s="2" t="s">
        <v>927</v>
      </c>
      <c r="F38" s="2" t="s">
        <v>462</v>
      </c>
      <c r="G38" s="2"/>
      <c r="H38" s="3">
        <f t="shared" si="3"/>
        <v>0</v>
      </c>
      <c r="I38" s="27" t="str" cm="1">
        <f t="array" ref="I38">IF(H38=0,INDEX(Source1!A:A, 32-BIN2DEC(LEFT($B38,5))),"--")</f>
        <v>OP1</v>
      </c>
      <c r="J38" s="63" t="str">
        <f t="shared" si="0"/>
        <v>--</v>
      </c>
      <c r="K38" s="27" t="str" cm="1">
        <f t="array" ref="K38">IF(H38=0,INDEX(Dest1!A:A,32-BIN2DEC(MID($B38,6,5))),"--")</f>
        <v>tmpB</v>
      </c>
      <c r="L38" s="27">
        <f t="shared" si="4"/>
        <v>1</v>
      </c>
      <c r="M38" s="27" t="str" cm="1">
        <f t="array" ref="M38">IF(AND(I38&lt;&gt;"CONST",L38=0),INDEX(Source2!A:A,16-BIN2DEC(MID($B38,11,4))),"--")</f>
        <v>--</v>
      </c>
      <c r="N38" s="23" t="str" cm="1">
        <f t="array" ref="N38">IF(AND(I38&lt;&gt;"CONST",L38=0),INDEX('D2'!A:A,4-BIN2DEC(MID($B38,15,2))),"--")</f>
        <v>--</v>
      </c>
      <c r="O38" s="6">
        <f t="shared" si="8"/>
        <v>0</v>
      </c>
      <c r="P38" s="6">
        <f t="shared" si="5"/>
        <v>0</v>
      </c>
      <c r="Q38" s="6">
        <f t="shared" si="6"/>
        <v>1</v>
      </c>
      <c r="R38" s="3" t="str" cm="1">
        <f t="array" ref="R38">INDEX(Types!A:A,1+BIN2DEC(MID($B38,20,2)))</f>
        <v>ALU</v>
      </c>
      <c r="S38" s="3" t="str" cm="1">
        <f t="array" ref="S38">IF(R38="ALU",INDEX(ALUOps!A:A,32-BIN2DEC(MID($B38,22,5))),"")</f>
        <v>XI</v>
      </c>
      <c r="T38" s="3" t="str" cm="1">
        <f t="array" ref="T38">IF(R38="ALU",INDEX(Tmp!A:A,4-BIN2DEC(MID($B38,27,2))),"")</f>
        <v>tmpB</v>
      </c>
      <c r="U38" s="6">
        <f t="shared" si="7"/>
        <v>0</v>
      </c>
      <c r="V38" t="str" cm="1">
        <f t="array" ref="V38">IF(R38="Jump",INDEX(Jcond!A:A,16-BIN2DEC(MID($B38,22,4))),"")</f>
        <v/>
      </c>
      <c r="W38" t="str">
        <f t="shared" si="9"/>
        <v/>
      </c>
      <c r="X38" s="5" t="str" cm="1">
        <f t="array" ref="X38">IF(R38="Control",INDEX(IC!A:A,16-BIN2DEC(MID($B38,21,4))),"")</f>
        <v/>
      </c>
      <c r="Y38" s="5" t="str" cm="1">
        <f t="array" ref="Y38">IF(X38="CALL",INDEX(Subroutines!A:A,32-BIN2DEC(MID($B38,25,5))),"")</f>
        <v/>
      </c>
      <c r="Z38" s="5" t="str" cm="1">
        <f t="array" ref="Z38">IF(R38="Control",INDEX(EC!A:A,8-BIN2DEC(MID($B38,25,3))),"")</f>
        <v/>
      </c>
      <c r="AA38" s="5" t="str" cm="1">
        <f t="array" ref="AA38">IF(R38="Control",INDEX(SR!A:A,4-BIN2DEC(MID($B38,28,2))),"")</f>
        <v/>
      </c>
      <c r="AD38" t="s">
        <v>960</v>
      </c>
      <c r="AI38" t="s">
        <v>975</v>
      </c>
      <c r="AJ38" s="1" t="s">
        <v>46</v>
      </c>
    </row>
    <row r="39" spans="1:36" x14ac:dyDescent="0.25">
      <c r="A39" s="4" t="str">
        <f t="shared" si="2"/>
        <v>025</v>
      </c>
      <c r="B39" s="2" t="s">
        <v>10</v>
      </c>
      <c r="C39" s="35" t="s">
        <v>1131</v>
      </c>
      <c r="D39" s="3"/>
      <c r="E39" s="3"/>
      <c r="F39" s="3"/>
      <c r="G39" s="3"/>
      <c r="H39" s="3">
        <f t="shared" si="3"/>
        <v>0</v>
      </c>
      <c r="I39" s="27" t="str" cm="1">
        <f t="array" ref="I39">IF(H39=0,INDEX(Source1!A:A, 32-BIN2DEC(LEFT($B39,5))),"--")</f>
        <v>SIGMA</v>
      </c>
      <c r="J39" s="63" t="str">
        <f t="shared" si="0"/>
        <v>--</v>
      </c>
      <c r="K39" s="27" t="str" cm="1">
        <f t="array" ref="K39">IF(H39=0,INDEX(Dest1!A:A,32-BIN2DEC(MID($B39,6,5))),"--")</f>
        <v>OP1</v>
      </c>
      <c r="L39" s="27">
        <f t="shared" si="4"/>
        <v>1</v>
      </c>
      <c r="M39" s="27" t="str" cm="1">
        <f t="array" ref="M39">IF(AND(I39&lt;&gt;"CONST",L39=0),INDEX(Source2!A:A,16-BIN2DEC(MID($B39,11,4))),"--")</f>
        <v>--</v>
      </c>
      <c r="N39" s="23" t="str" cm="1">
        <f t="array" ref="N39">IF(AND(I39&lt;&gt;"CONST",L39=0),INDEX('D2'!A:A,4-BIN2DEC(MID($B39,15,2))),"--")</f>
        <v>--</v>
      </c>
      <c r="O39" s="6">
        <f t="shared" si="8"/>
        <v>0</v>
      </c>
      <c r="P39" s="6">
        <f t="shared" si="5"/>
        <v>1</v>
      </c>
      <c r="Q39" s="6">
        <f t="shared" si="6"/>
        <v>0</v>
      </c>
      <c r="R39" s="3" t="str" cm="1">
        <f t="array" ref="R39">INDEX(Types!A:A,1+BIN2DEC(MID($B39,20,2)))</f>
        <v>Control</v>
      </c>
      <c r="S39" s="3" t="str" cm="1">
        <f t="array" ref="S39">IF(R39="ALU",INDEX(ALUOps!A:A,32-BIN2DEC(MID($B39,22,5))),"")</f>
        <v/>
      </c>
      <c r="T39" s="3" t="str" cm="1">
        <f t="array" ref="T39">IF(R39="ALU",INDEX(Tmp!A:A,4-BIN2DEC(MID($B39,27,2))),"")</f>
        <v/>
      </c>
      <c r="U39" s="6" t="str">
        <f t="shared" si="7"/>
        <v/>
      </c>
      <c r="V39" t="str" cm="1">
        <f t="array" ref="V39">IF(R39="Jump",INDEX(Jcond!A:A,16-BIN2DEC(MID($B39,22,4))),"")</f>
        <v/>
      </c>
      <c r="W39" t="str">
        <f t="shared" si="9"/>
        <v/>
      </c>
      <c r="X39" s="5" t="str" cm="1">
        <f t="array" ref="X39">IF(R39="Control",INDEX(IC!A:A,16-BIN2DEC(MID($B39,21,4))),"")</f>
        <v>--</v>
      </c>
      <c r="Y39" s="5" t="str" cm="1">
        <f t="array" ref="Y39">IF(X39="CALL",INDEX(Subroutines!A:A,32-BIN2DEC(MID($B39,25,5))),"")</f>
        <v/>
      </c>
      <c r="Z39" s="5" t="str" cm="1">
        <f t="array" ref="Z39">IF(R39="Control",INDEX(EC!A:A,8-BIN2DEC(MID($B39,25,3))),"")</f>
        <v>--</v>
      </c>
      <c r="AA39" s="5" t="str" cm="1">
        <f t="array" ref="AA39">IF(R39="Control",INDEX(SR!A:A,4-BIN2DEC(MID($B39,28,2))),"")</f>
        <v>--</v>
      </c>
    </row>
    <row r="40" spans="1:36" s="15" customFormat="1" x14ac:dyDescent="0.25">
      <c r="A40" s="12" t="str">
        <f t="shared" si="2"/>
        <v>026</v>
      </c>
      <c r="B40" s="13" t="s">
        <v>4</v>
      </c>
      <c r="C40" s="36"/>
      <c r="D40" s="14"/>
      <c r="E40" s="14"/>
      <c r="F40" s="14"/>
      <c r="G40" s="14"/>
      <c r="H40" s="14">
        <f t="shared" si="3"/>
        <v>1</v>
      </c>
      <c r="I40" s="28" t="str" cm="1">
        <f t="array" ref="I40">IF(H40=0,INDEX(Source1!A:A, 32-BIN2DEC(LEFT($B40,5))),"--")</f>
        <v>--</v>
      </c>
      <c r="J40" s="64" t="str">
        <f t="shared" si="0"/>
        <v>--</v>
      </c>
      <c r="K40" s="28" t="str" cm="1">
        <f t="array" ref="K40">IF(H40=0,INDEX(Dest1!A:A,32-BIN2DEC(MID($B40,6,5))),"--")</f>
        <v>--</v>
      </c>
      <c r="L40" s="28">
        <f t="shared" si="4"/>
        <v>1</v>
      </c>
      <c r="M40" s="28" t="str" cm="1">
        <f t="array" ref="M40">IF(AND(I40&lt;&gt;"CONST",L40=0),INDEX(Source2!A:A,16-BIN2DEC(MID($B40,11,4))),"--")</f>
        <v>--</v>
      </c>
      <c r="N40" s="24" t="str" cm="1">
        <f t="array" ref="N40">IF(AND(I40&lt;&gt;"CONST",L40=0),INDEX('D2'!A:A,4-BIN2DEC(MID($B40,15,2))),"--")</f>
        <v>--</v>
      </c>
      <c r="O40" s="16"/>
      <c r="P40" s="16"/>
      <c r="Q40" s="16"/>
      <c r="R40" s="14"/>
      <c r="S40" s="14" t="str" cm="1">
        <f t="array" ref="S40">IF(R40="ALU",INDEX(ALUOps!A:A,32-BIN2DEC(MID($B40,22,5))),"")</f>
        <v/>
      </c>
      <c r="T40" s="14" t="str" cm="1">
        <f t="array" ref="T40">IF(R40="ALU",INDEX(Tmp!A:A,4-BIN2DEC(MID($B40,27,2))),"")</f>
        <v/>
      </c>
      <c r="U40" s="16" t="str">
        <f t="shared" si="7"/>
        <v/>
      </c>
      <c r="V40" s="15" t="str" cm="1">
        <f t="array" ref="V40">IF(R40="Jump",INDEX(Jcond!A:A,16-BIN2DEC(MID($B40,22,4))),"")</f>
        <v/>
      </c>
      <c r="W40" s="15" t="str">
        <f t="shared" si="9"/>
        <v/>
      </c>
      <c r="X40" s="52" t="str" cm="1">
        <f t="array" ref="X40">IF(R40="Control",INDEX(IC!A:A,16-BIN2DEC(MID($B40,21,4))),"")</f>
        <v/>
      </c>
      <c r="Y40" s="52" t="str" cm="1">
        <f t="array" ref="Y40">IF(X40="CALL",INDEX(Subroutines!A:A,32-BIN2DEC(MID($B40,25,5))),"")</f>
        <v/>
      </c>
      <c r="Z40" s="52" t="str" cm="1">
        <f t="array" ref="Z40">IF(R40="Control",INDEX(EC!A:A,8-BIN2DEC(MID($B40,25,3))),"")</f>
        <v/>
      </c>
      <c r="AA40" s="52" t="str" cm="1">
        <f t="array" ref="AA40">IF(R40="Control",INDEX(SR!A:A,4-BIN2DEC(MID($B40,28,2))),"")</f>
        <v/>
      </c>
      <c r="AE40" s="58"/>
    </row>
    <row r="41" spans="1:36" s="20" customFormat="1" ht="15.75" thickBot="1" x14ac:dyDescent="0.3">
      <c r="A41" s="17" t="str">
        <f t="shared" si="2"/>
        <v>027</v>
      </c>
      <c r="B41" s="18" t="s">
        <v>4</v>
      </c>
      <c r="C41" s="37"/>
      <c r="D41" s="19"/>
      <c r="E41" s="19"/>
      <c r="F41" s="19"/>
      <c r="G41" s="19"/>
      <c r="H41" s="19">
        <f t="shared" si="3"/>
        <v>1</v>
      </c>
      <c r="I41" s="29" t="str" cm="1">
        <f t="array" ref="I41">IF(H41=0,INDEX(Source1!A:A, 32-BIN2DEC(LEFT($B41,5))),"--")</f>
        <v>--</v>
      </c>
      <c r="J41" s="65" t="str">
        <f t="shared" si="0"/>
        <v>--</v>
      </c>
      <c r="K41" s="29" t="str" cm="1">
        <f t="array" ref="K41">IF(H41=0,INDEX(Dest1!A:A,32-BIN2DEC(MID($B41,6,5))),"--")</f>
        <v>--</v>
      </c>
      <c r="L41" s="29">
        <f t="shared" si="4"/>
        <v>1</v>
      </c>
      <c r="M41" s="29" t="str" cm="1">
        <f t="array" ref="M41">IF(AND(I41&lt;&gt;"CONST",L41=0),INDEX(Source2!A:A,16-BIN2DEC(MID($B41,11,4))),"--")</f>
        <v>--</v>
      </c>
      <c r="N41" s="25" t="str" cm="1">
        <f t="array" ref="N41">IF(AND(I41&lt;&gt;"CONST",L41=0),INDEX('D2'!A:A,4-BIN2DEC(MID($B41,15,2))),"--")</f>
        <v>--</v>
      </c>
      <c r="O41" s="21"/>
      <c r="P41" s="21"/>
      <c r="Q41" s="21"/>
      <c r="R41" s="19"/>
      <c r="S41" s="19" t="str" cm="1">
        <f t="array" ref="S41">IF(R41="ALU",INDEX(ALUOps!A:A,32-BIN2DEC(MID($B41,22,5))),"")</f>
        <v/>
      </c>
      <c r="T41" s="19" t="str" cm="1">
        <f t="array" ref="T41">IF(R41="ALU",INDEX(Tmp!A:A,4-BIN2DEC(MID($B41,27,2))),"")</f>
        <v/>
      </c>
      <c r="U41" s="21" t="str">
        <f t="shared" si="7"/>
        <v/>
      </c>
      <c r="V41" s="20" t="str" cm="1">
        <f t="array" ref="V41">IF(R41="Jump",INDEX(Jcond!A:A,16-BIN2DEC(MID($B41,22,4))),"")</f>
        <v/>
      </c>
      <c r="W41" s="20" t="str">
        <f t="shared" si="9"/>
        <v/>
      </c>
      <c r="X41" s="53" t="str" cm="1">
        <f t="array" ref="X41">IF(R41="Control",INDEX(IC!A:A,16-BIN2DEC(MID($B41,21,4))),"")</f>
        <v/>
      </c>
      <c r="Y41" s="53" t="str" cm="1">
        <f t="array" ref="Y41">IF(X41="CALL",INDEX(Subroutines!A:A,32-BIN2DEC(MID($B41,25,5))),"")</f>
        <v/>
      </c>
      <c r="Z41" s="53" t="str" cm="1">
        <f t="array" ref="Z41">IF(R41="Control",INDEX(EC!A:A,8-BIN2DEC(MID($B41,25,3))),"")</f>
        <v/>
      </c>
      <c r="AA41" s="53" t="str" cm="1">
        <f t="array" ref="AA41">IF(R41="Control",INDEX(SR!A:A,4-BIN2DEC(MID($B41,28,2))),"")</f>
        <v/>
      </c>
      <c r="AE41" s="59"/>
    </row>
    <row r="42" spans="1:36" x14ac:dyDescent="0.25">
      <c r="A42" s="4" t="str">
        <f t="shared" si="2"/>
        <v>028</v>
      </c>
      <c r="B42" s="2" t="s">
        <v>17</v>
      </c>
      <c r="C42" s="35" t="s">
        <v>1126</v>
      </c>
      <c r="D42" s="2" t="s">
        <v>47</v>
      </c>
      <c r="E42" s="2" t="s">
        <v>927</v>
      </c>
      <c r="F42" s="2" t="s">
        <v>462</v>
      </c>
      <c r="G42" s="2"/>
      <c r="H42" s="3">
        <f t="shared" si="3"/>
        <v>0</v>
      </c>
      <c r="I42" s="27" t="str" cm="1">
        <f t="array" ref="I42">IF(H42=0,INDEX(Source1!A:A, 32-BIN2DEC(LEFT($B42,5))),"--")</f>
        <v>SP</v>
      </c>
      <c r="J42" s="63" t="str">
        <f t="shared" si="0"/>
        <v>--</v>
      </c>
      <c r="K42" s="27" t="str" cm="1">
        <f t="array" ref="K42">IF(H42=0,INDEX(Dest1!A:A,32-BIN2DEC(MID($B42,6,5))),"--")</f>
        <v>tmpB</v>
      </c>
      <c r="L42" s="27">
        <f t="shared" si="4"/>
        <v>1</v>
      </c>
      <c r="M42" s="27" t="str" cm="1">
        <f t="array" ref="M42">IF(AND(I42&lt;&gt;"CONST",L42=0),INDEX(Source2!A:A,16-BIN2DEC(MID($B42,11,4))),"--")</f>
        <v>--</v>
      </c>
      <c r="N42" s="23" t="str" cm="1">
        <f t="array" ref="N42">IF(AND(I42&lt;&gt;"CONST",L42=0),INDEX('D2'!A:A,4-BIN2DEC(MID($B42,15,2))),"--")</f>
        <v>--</v>
      </c>
      <c r="O42" s="6">
        <f t="shared" si="8"/>
        <v>0</v>
      </c>
      <c r="P42" s="6">
        <f t="shared" si="5"/>
        <v>0</v>
      </c>
      <c r="Q42" s="6">
        <f t="shared" si="6"/>
        <v>0</v>
      </c>
      <c r="R42" s="3" t="str" cm="1">
        <f t="array" ref="R42">INDEX(Types!A:A,1+BIN2DEC(MID($B42,20,2)))</f>
        <v>ALU</v>
      </c>
      <c r="S42" s="3" t="str" cm="1">
        <f t="array" ref="S42">IF(R42="ALU",INDEX(ALUOps!A:A,32-BIN2DEC(MID($B42,22,5))),"")</f>
        <v>DEC2</v>
      </c>
      <c r="T42" s="3" t="str" cm="1">
        <f t="array" ref="T42">IF(R42="ALU",INDEX(Tmp!A:A,4-BIN2DEC(MID($B42,27,2))),"")</f>
        <v>tmpB</v>
      </c>
      <c r="U42" s="6">
        <f t="shared" si="7"/>
        <v>0</v>
      </c>
      <c r="V42" t="str" cm="1">
        <f t="array" ref="V42">IF(R42="Jump",INDEX(Jcond!A:A,16-BIN2DEC(MID($B42,22,4))),"")</f>
        <v/>
      </c>
      <c r="W42" t="str">
        <f t="shared" si="9"/>
        <v/>
      </c>
      <c r="X42" s="5" t="str" cm="1">
        <f t="array" ref="X42">IF(R42="Control",INDEX(IC!A:A,16-BIN2DEC(MID($B42,21,4))),"")</f>
        <v/>
      </c>
      <c r="Y42" s="5" t="str" cm="1">
        <f t="array" ref="Y42">IF(X42="CALL",INDEX(Subroutines!A:A,32-BIN2DEC(MID($B42,25,5))),"")</f>
        <v/>
      </c>
      <c r="Z42" s="5" t="str" cm="1">
        <f t="array" ref="Z42">IF(R42="Control",INDEX(EC!A:A,8-BIN2DEC(MID($B42,25,3))),"")</f>
        <v/>
      </c>
      <c r="AA42" s="5" t="str" cm="1">
        <f t="array" ref="AA42">IF(R42="Control",INDEX(SR!A:A,4-BIN2DEC(MID($B42,28,2))),"")</f>
        <v/>
      </c>
      <c r="AD42" t="s">
        <v>961</v>
      </c>
      <c r="AI42" t="s">
        <v>974</v>
      </c>
      <c r="AJ42" s="1" t="s">
        <v>48</v>
      </c>
    </row>
    <row r="43" spans="1:36" x14ac:dyDescent="0.25">
      <c r="A43" s="4" t="str">
        <f t="shared" si="2"/>
        <v>029</v>
      </c>
      <c r="B43" s="2" t="s">
        <v>49</v>
      </c>
      <c r="C43" s="35" t="s">
        <v>1127</v>
      </c>
      <c r="D43" s="3"/>
      <c r="E43" s="3"/>
      <c r="F43" s="3"/>
      <c r="G43" s="3"/>
      <c r="H43" s="3">
        <f t="shared" si="3"/>
        <v>0</v>
      </c>
      <c r="I43" s="27" t="str" cm="1">
        <f t="array" ref="I43">IF(H43=0,INDEX(Source1!A:A, 32-BIN2DEC(LEFT($B43,5))),"--")</f>
        <v>SIGMA</v>
      </c>
      <c r="J43" s="63" t="str">
        <f t="shared" si="0"/>
        <v>--</v>
      </c>
      <c r="K43" s="27" t="str" cm="1">
        <f t="array" ref="K43">IF(H43=0,INDEX(Dest1!A:A,32-BIN2DEC(MID($B43,6,5))),"--")</f>
        <v>SP</v>
      </c>
      <c r="L43" s="27">
        <f t="shared" si="4"/>
        <v>0</v>
      </c>
      <c r="M43" s="27" t="str" cm="1">
        <f t="array" ref="M43">IF(AND(I43&lt;&gt;"CONST",L43=0),INDEX(Source2!A:A,16-BIN2DEC(MID($B43,11,4))),"--")</f>
        <v>SIGMA</v>
      </c>
      <c r="N43" s="23" t="str" cm="1">
        <f t="array" ref="N43">IF(AND(I43&lt;&gt;"CONST",L43=0),INDEX('D2'!A:A,4-BIN2DEC(MID($B43,15,2))),"--")</f>
        <v>IND</v>
      </c>
      <c r="O43" s="6">
        <f t="shared" si="8"/>
        <v>0</v>
      </c>
      <c r="P43" s="6">
        <f t="shared" si="5"/>
        <v>0</v>
      </c>
      <c r="Q43" s="6">
        <f t="shared" si="6"/>
        <v>1</v>
      </c>
      <c r="R43" s="3" t="str" cm="1">
        <f t="array" ref="R43">INDEX(Types!A:A,1+BIN2DEC(MID($B43,20,2)))</f>
        <v>Control</v>
      </c>
      <c r="S43" s="3" t="str" cm="1">
        <f t="array" ref="S43">IF(R43="ALU",INDEX(ALUOps!A:A,32-BIN2DEC(MID($B43,22,5))),"")</f>
        <v/>
      </c>
      <c r="T43" s="3" t="str" cm="1">
        <f t="array" ref="T43">IF(R43="ALU",INDEX(Tmp!A:A,4-BIN2DEC(MID($B43,27,2))),"")</f>
        <v/>
      </c>
      <c r="U43" s="6" t="str">
        <f t="shared" si="7"/>
        <v/>
      </c>
      <c r="V43" t="str" cm="1">
        <f t="array" ref="V43">IF(R43="Jump",INDEX(Jcond!A:A,16-BIN2DEC(MID($B43,22,4))),"")</f>
        <v/>
      </c>
      <c r="W43" t="str">
        <f t="shared" si="9"/>
        <v/>
      </c>
      <c r="X43" s="5" t="str" cm="1">
        <f t="array" ref="X43">IF(R43="Control",INDEX(IC!A:A,16-BIN2DEC(MID($B43,21,4))),"")</f>
        <v>--</v>
      </c>
      <c r="Y43" s="5" t="str" cm="1">
        <f t="array" ref="Y43">IF(X43="CALL",INDEX(Subroutines!A:A,32-BIN2DEC(MID($B43,25,5))),"")</f>
        <v/>
      </c>
      <c r="Z43" s="5" t="str" cm="1">
        <f t="array" ref="Z43">IF(R43="Control",INDEX(EC!A:A,8-BIN2DEC(MID($B43,25,3))),"")</f>
        <v>MW</v>
      </c>
      <c r="AA43" s="5" t="str" cm="1">
        <f t="array" ref="AA43">IF(R43="Control",INDEX(SR!A:A,4-BIN2DEC(MID($B43,28,2))),"")</f>
        <v>SS</v>
      </c>
    </row>
    <row r="44" spans="1:36" x14ac:dyDescent="0.25">
      <c r="A44" s="4" t="str">
        <f t="shared" si="2"/>
        <v>02A</v>
      </c>
      <c r="B44" s="2" t="s">
        <v>50</v>
      </c>
      <c r="C44" s="35" t="s">
        <v>1128</v>
      </c>
      <c r="D44" s="3"/>
      <c r="E44" s="3"/>
      <c r="F44" s="3"/>
      <c r="G44" s="3"/>
      <c r="H44" s="3">
        <f t="shared" si="3"/>
        <v>0</v>
      </c>
      <c r="I44" s="27" t="str" cm="1">
        <f t="array" ref="I44">IF(H44=0,INDEX(Source1!A:A, 32-BIN2DEC(LEFT($B44,5))),"--")</f>
        <v>OP1</v>
      </c>
      <c r="J44" s="63" t="str">
        <f t="shared" si="0"/>
        <v>--</v>
      </c>
      <c r="K44" s="27" t="str" cm="1">
        <f t="array" ref="K44">IF(H44=0,INDEX(Dest1!A:A,32-BIN2DEC(MID($B44,6,5))),"--")</f>
        <v>TEMP</v>
      </c>
      <c r="L44" s="27">
        <f t="shared" si="4"/>
        <v>1</v>
      </c>
      <c r="M44" s="27" t="str" cm="1">
        <f t="array" ref="M44">IF(AND(I44&lt;&gt;"CONST",L44=0),INDEX(Source2!A:A,16-BIN2DEC(MID($B44,11,4))),"--")</f>
        <v>--</v>
      </c>
      <c r="N44" s="23" t="str" cm="1">
        <f t="array" ref="N44">IF(AND(I44&lt;&gt;"CONST",L44=0),INDEX('D2'!A:A,4-BIN2DEC(MID($B44,15,2))),"--")</f>
        <v>--</v>
      </c>
      <c r="O44" s="6">
        <f t="shared" si="8"/>
        <v>0</v>
      </c>
      <c r="P44" s="6">
        <f t="shared" si="5"/>
        <v>0</v>
      </c>
      <c r="Q44" s="6">
        <f t="shared" si="6"/>
        <v>0</v>
      </c>
      <c r="R44" s="3" t="str" cm="1">
        <f t="array" ref="R44">INDEX(Types!A:A,1+BIN2DEC(MID($B44,20,2)))</f>
        <v>Control</v>
      </c>
      <c r="S44" s="3" t="str" cm="1">
        <f t="array" ref="S44">IF(R44="ALU",INDEX(ALUOps!A:A,32-BIN2DEC(MID($B44,22,5))),"")</f>
        <v/>
      </c>
      <c r="T44" s="3" t="str" cm="1">
        <f t="array" ref="T44">IF(R44="ALU",INDEX(Tmp!A:A,4-BIN2DEC(MID($B44,27,2))),"")</f>
        <v/>
      </c>
      <c r="U44" s="6" t="str">
        <f t="shared" si="7"/>
        <v/>
      </c>
      <c r="V44" t="str" cm="1">
        <f t="array" ref="V44">IF(R44="Jump",INDEX(Jcond!A:A,16-BIN2DEC(MID($B44,22,4))),"")</f>
        <v/>
      </c>
      <c r="W44" t="str">
        <f t="shared" si="9"/>
        <v/>
      </c>
      <c r="X44" s="5" t="str" cm="1">
        <f t="array" ref="X44">IF(R44="Control",INDEX(IC!A:A,16-BIN2DEC(MID($B44,21,4))),"")</f>
        <v>--</v>
      </c>
      <c r="Y44" s="5" t="str" cm="1">
        <f t="array" ref="Y44">IF(X44="CALL",INDEX(Subroutines!A:A,32-BIN2DEC(MID($B44,25,5))),"")</f>
        <v/>
      </c>
      <c r="Z44" s="5" t="str" cm="1">
        <f t="array" ref="Z44">IF(R44="Control",INDEX(EC!A:A,8-BIN2DEC(MID($B44,25,3))),"")</f>
        <v>--</v>
      </c>
      <c r="AA44" s="5" t="str" cm="1">
        <f t="array" ref="AA44">IF(R44="Control",INDEX(SR!A:A,4-BIN2DEC(MID($B44,28,2))),"")</f>
        <v>--</v>
      </c>
    </row>
    <row r="45" spans="1:36" s="20" customFormat="1" ht="15.75" thickBot="1" x14ac:dyDescent="0.3">
      <c r="A45" s="17" t="str">
        <f t="shared" si="2"/>
        <v>02B</v>
      </c>
      <c r="B45" s="18" t="s">
        <v>4</v>
      </c>
      <c r="C45" s="37" t="s">
        <v>1129</v>
      </c>
      <c r="D45" s="19"/>
      <c r="E45" s="19"/>
      <c r="F45" s="19"/>
      <c r="G45" s="19"/>
      <c r="H45" s="19">
        <f t="shared" si="3"/>
        <v>1</v>
      </c>
      <c r="I45" s="29" t="str" cm="1">
        <f t="array" ref="I45">IF(H45=0,INDEX(Source1!A:A, 32-BIN2DEC(LEFT($B45,5))),"--")</f>
        <v>--</v>
      </c>
      <c r="J45" s="65" t="str">
        <f t="shared" si="0"/>
        <v>--</v>
      </c>
      <c r="K45" s="29" t="str" cm="1">
        <f t="array" ref="K45">IF(H45=0,INDEX(Dest1!A:A,32-BIN2DEC(MID($B45,6,5))),"--")</f>
        <v>--</v>
      </c>
      <c r="L45" s="29">
        <f t="shared" si="4"/>
        <v>1</v>
      </c>
      <c r="M45" s="29" t="str" cm="1">
        <f t="array" ref="M45">IF(AND(I45&lt;&gt;"CONST",L45=0),INDEX(Source2!A:A,16-BIN2DEC(MID($B45,11,4))),"--")</f>
        <v>--</v>
      </c>
      <c r="N45" s="25" t="str" cm="1">
        <f t="array" ref="N45">IF(AND(I45&lt;&gt;"CONST",L45=0),INDEX('D2'!A:A,4-BIN2DEC(MID($B45,15,2))),"--")</f>
        <v>--</v>
      </c>
      <c r="O45" s="21"/>
      <c r="P45" s="21"/>
      <c r="Q45" s="21"/>
      <c r="R45" s="19"/>
      <c r="S45" s="19" t="str" cm="1">
        <f t="array" ref="S45">IF(R45="ALU",INDEX(ALUOps!A:A,32-BIN2DEC(MID($B45,22,5))),"")</f>
        <v/>
      </c>
      <c r="T45" s="19" t="str" cm="1">
        <f t="array" ref="T45">IF(R45="ALU",INDEX(Tmp!A:A,4-BIN2DEC(MID($B45,27,2))),"")</f>
        <v/>
      </c>
      <c r="U45" s="21" t="str">
        <f t="shared" si="7"/>
        <v/>
      </c>
      <c r="V45" s="20" t="str" cm="1">
        <f t="array" ref="V45">IF(R45="Jump",INDEX(Jcond!A:A,16-BIN2DEC(MID($B45,22,4))),"")</f>
        <v/>
      </c>
      <c r="W45" s="20" t="str">
        <f t="shared" si="9"/>
        <v/>
      </c>
      <c r="X45" s="53" t="str" cm="1">
        <f t="array" ref="X45">IF(R45="Control",INDEX(IC!A:A,16-BIN2DEC(MID($B45,21,4))),"")</f>
        <v/>
      </c>
      <c r="Y45" s="53" t="str" cm="1">
        <f t="array" ref="Y45">IF(X45="CALL",INDEX(Subroutines!A:A,32-BIN2DEC(MID($B45,25,5))),"")</f>
        <v/>
      </c>
      <c r="Z45" s="53" t="str" cm="1">
        <f t="array" ref="Z45">IF(R45="Control",INDEX(EC!A:A,8-BIN2DEC(MID($B45,25,3))),"")</f>
        <v/>
      </c>
      <c r="AA45" s="53" t="str" cm="1">
        <f t="array" ref="AA45">IF(R45="Control",INDEX(SR!A:A,4-BIN2DEC(MID($B45,28,2))),"")</f>
        <v/>
      </c>
      <c r="AE45" s="59"/>
    </row>
    <row r="46" spans="1:36" x14ac:dyDescent="0.25">
      <c r="A46" s="4" t="str">
        <f t="shared" si="2"/>
        <v>02C</v>
      </c>
      <c r="B46" s="2" t="s">
        <v>11</v>
      </c>
      <c r="C46" s="35" t="s">
        <v>1126</v>
      </c>
      <c r="D46" s="2" t="s">
        <v>51</v>
      </c>
      <c r="E46" s="2" t="s">
        <v>927</v>
      </c>
      <c r="F46" s="2" t="s">
        <v>462</v>
      </c>
      <c r="G46" s="2"/>
      <c r="H46" s="3">
        <f t="shared" si="3"/>
        <v>0</v>
      </c>
      <c r="I46" s="27" t="str" cm="1">
        <f t="array" ref="I46">IF(H46=0,INDEX(Source1!A:A, 32-BIN2DEC(LEFT($B46,5))),"--")</f>
        <v>SP</v>
      </c>
      <c r="J46" s="63" t="str">
        <f t="shared" si="0"/>
        <v>--</v>
      </c>
      <c r="K46" s="27" t="str" cm="1">
        <f t="array" ref="K46">IF(H46=0,INDEX(Dest1!A:A,32-BIN2DEC(MID($B46,6,5))),"--")</f>
        <v>DP</v>
      </c>
      <c r="L46" s="27">
        <f t="shared" si="4"/>
        <v>1</v>
      </c>
      <c r="M46" s="27" t="str" cm="1">
        <f t="array" ref="M46">IF(AND(I46&lt;&gt;"CONST",L46=0),INDEX(Source2!A:A,16-BIN2DEC(MID($B46,11,4))),"--")</f>
        <v>--</v>
      </c>
      <c r="N46" s="23" t="str" cm="1">
        <f t="array" ref="N46">IF(AND(I46&lt;&gt;"CONST",L46=0),INDEX('D2'!A:A,4-BIN2DEC(MID($B46,15,2))),"--")</f>
        <v>--</v>
      </c>
      <c r="O46" s="6">
        <f t="shared" si="8"/>
        <v>0</v>
      </c>
      <c r="P46" s="6">
        <f t="shared" si="5"/>
        <v>0</v>
      </c>
      <c r="Q46" s="6">
        <f t="shared" si="6"/>
        <v>0</v>
      </c>
      <c r="R46" s="3" t="str" cm="1">
        <f t="array" ref="R46">INDEX(Types!A:A,1+BIN2DEC(MID($B46,20,2)))</f>
        <v>Control</v>
      </c>
      <c r="S46" s="3" t="str" cm="1">
        <f t="array" ref="S46">IF(R46="ALU",INDEX(ALUOps!A:A,32-BIN2DEC(MID($B46,22,5))),"")</f>
        <v/>
      </c>
      <c r="T46" s="3" t="str" cm="1">
        <f t="array" ref="T46">IF(R46="ALU",INDEX(Tmp!A:A,4-BIN2DEC(MID($B46,27,2))),"")</f>
        <v/>
      </c>
      <c r="U46" s="6" t="str">
        <f t="shared" si="7"/>
        <v/>
      </c>
      <c r="V46" t="str" cm="1">
        <f t="array" ref="V46">IF(R46="Jump",INDEX(Jcond!A:A,16-BIN2DEC(MID($B46,22,4))),"")</f>
        <v/>
      </c>
      <c r="W46" t="str">
        <f t="shared" si="9"/>
        <v/>
      </c>
      <c r="X46" s="5" t="str" cm="1">
        <f t="array" ref="X46">IF(R46="Control",INDEX(IC!A:A,16-BIN2DEC(MID($B46,21,4))),"")</f>
        <v>--</v>
      </c>
      <c r="Y46" s="5" t="str" cm="1">
        <f t="array" ref="Y46">IF(X46="CALL",INDEX(Subroutines!A:A,32-BIN2DEC(MID($B46,25,5))),"")</f>
        <v/>
      </c>
      <c r="Z46" s="5" t="str" cm="1">
        <f t="array" ref="Z46">IF(R46="Control",INDEX(EC!A:A,8-BIN2DEC(MID($B46,25,3))),"")</f>
        <v>MR</v>
      </c>
      <c r="AA46" s="5" t="str" cm="1">
        <f t="array" ref="AA46">IF(R46="Control",INDEX(SR!A:A,4-BIN2DEC(MID($B46,28,2))),"")</f>
        <v>SS</v>
      </c>
      <c r="AD46" t="s">
        <v>962</v>
      </c>
      <c r="AI46" t="s">
        <v>973</v>
      </c>
      <c r="AJ46" s="1" t="s">
        <v>52</v>
      </c>
    </row>
    <row r="47" spans="1:36" x14ac:dyDescent="0.25">
      <c r="A47" s="4" t="str">
        <f t="shared" si="2"/>
        <v>02D</v>
      </c>
      <c r="B47" s="2" t="s">
        <v>14</v>
      </c>
      <c r="C47" s="35" t="s">
        <v>1127</v>
      </c>
      <c r="D47" s="3"/>
      <c r="E47" s="3"/>
      <c r="F47" s="3"/>
      <c r="G47" s="3"/>
      <c r="H47" s="3">
        <f t="shared" si="3"/>
        <v>0</v>
      </c>
      <c r="I47" s="27" t="str" cm="1">
        <f t="array" ref="I47">IF(H47=0,INDEX(Source1!A:A, 32-BIN2DEC(LEFT($B47,5))),"--")</f>
        <v>SP</v>
      </c>
      <c r="J47" s="63" t="str">
        <f t="shared" si="0"/>
        <v>--</v>
      </c>
      <c r="K47" s="27" t="str" cm="1">
        <f t="array" ref="K47">IF(H47=0,INDEX(Dest1!A:A,32-BIN2DEC(MID($B47,6,5))),"--")</f>
        <v>tmpB</v>
      </c>
      <c r="L47" s="27">
        <f t="shared" si="4"/>
        <v>1</v>
      </c>
      <c r="M47" s="27" t="str" cm="1">
        <f t="array" ref="M47">IF(AND(I47&lt;&gt;"CONST",L47=0),INDEX(Source2!A:A,16-BIN2DEC(MID($B47,11,4))),"--")</f>
        <v>--</v>
      </c>
      <c r="N47" s="23" t="str" cm="1">
        <f t="array" ref="N47">IF(AND(I47&lt;&gt;"CONST",L47=0),INDEX('D2'!A:A,4-BIN2DEC(MID($B47,15,2))),"--")</f>
        <v>--</v>
      </c>
      <c r="O47" s="6">
        <f t="shared" si="8"/>
        <v>0</v>
      </c>
      <c r="P47" s="6">
        <f t="shared" si="5"/>
        <v>0</v>
      </c>
      <c r="Q47" s="6">
        <f t="shared" si="6"/>
        <v>0</v>
      </c>
      <c r="R47" s="3" t="str" cm="1">
        <f t="array" ref="R47">INDEX(Types!A:A,1+BIN2DEC(MID($B47,20,2)))</f>
        <v>ALU</v>
      </c>
      <c r="S47" s="3" t="str" cm="1">
        <f t="array" ref="S47">IF(R47="ALU",INDEX(ALUOps!A:A,32-BIN2DEC(MID($B47,22,5))),"")</f>
        <v>INC2</v>
      </c>
      <c r="T47" s="3" t="str" cm="1">
        <f t="array" ref="T47">IF(R47="ALU",INDEX(Tmp!A:A,4-BIN2DEC(MID($B47,27,2))),"")</f>
        <v>tmpB</v>
      </c>
      <c r="U47" s="6">
        <f t="shared" si="7"/>
        <v>0</v>
      </c>
      <c r="V47" t="str" cm="1">
        <f t="array" ref="V47">IF(R47="Jump",INDEX(Jcond!A:A,16-BIN2DEC(MID($B47,22,4))),"")</f>
        <v/>
      </c>
      <c r="W47" t="str">
        <f t="shared" si="9"/>
        <v/>
      </c>
      <c r="X47" s="5" t="str" cm="1">
        <f t="array" ref="X47">IF(R47="Control",INDEX(IC!A:A,16-BIN2DEC(MID($B47,21,4))),"")</f>
        <v/>
      </c>
      <c r="Y47" s="5" t="str" cm="1">
        <f t="array" ref="Y47">IF(X47="CALL",INDEX(Subroutines!A:A,32-BIN2DEC(MID($B47,25,5))),"")</f>
        <v/>
      </c>
      <c r="Z47" s="5" t="str" cm="1">
        <f t="array" ref="Z47">IF(R47="Control",INDEX(EC!A:A,8-BIN2DEC(MID($B47,25,3))),"")</f>
        <v/>
      </c>
      <c r="AA47" s="5" t="str" cm="1">
        <f t="array" ref="AA47">IF(R47="Control",INDEX(SR!A:A,4-BIN2DEC(MID($B47,28,2))),"")</f>
        <v/>
      </c>
    </row>
    <row r="48" spans="1:36" x14ac:dyDescent="0.25">
      <c r="A48" s="4" t="str">
        <f t="shared" si="2"/>
        <v>02E</v>
      </c>
      <c r="B48" s="2" t="s">
        <v>15</v>
      </c>
      <c r="C48" s="35" t="s">
        <v>1128</v>
      </c>
      <c r="D48" s="3"/>
      <c r="E48" s="3"/>
      <c r="F48" s="3"/>
      <c r="G48" s="3"/>
      <c r="H48" s="3">
        <f t="shared" si="3"/>
        <v>0</v>
      </c>
      <c r="I48" s="27" t="str" cm="1">
        <f t="array" ref="I48">IF(H48=0,INDEX(Source1!A:A, 32-BIN2DEC(LEFT($B48,5))),"--")</f>
        <v>SIGMA</v>
      </c>
      <c r="J48" s="63" t="str">
        <f t="shared" si="0"/>
        <v>--</v>
      </c>
      <c r="K48" s="27" t="str" cm="1">
        <f t="array" ref="K48">IF(H48=0,INDEX(Dest1!A:A,32-BIN2DEC(MID($B48,6,5))),"--")</f>
        <v>SP</v>
      </c>
      <c r="L48" s="27">
        <f t="shared" si="4"/>
        <v>1</v>
      </c>
      <c r="M48" s="27" t="str" cm="1">
        <f t="array" ref="M48">IF(AND(I48&lt;&gt;"CONST",L48=0),INDEX(Source2!A:A,16-BIN2DEC(MID($B48,11,4))),"--")</f>
        <v>--</v>
      </c>
      <c r="N48" s="23" t="str" cm="1">
        <f t="array" ref="N48">IF(AND(I48&lt;&gt;"CONST",L48=0),INDEX('D2'!A:A,4-BIN2DEC(MID($B48,15,2))),"--")</f>
        <v>--</v>
      </c>
      <c r="O48" s="6">
        <f t="shared" si="8"/>
        <v>0</v>
      </c>
      <c r="P48" s="6">
        <f t="shared" si="5"/>
        <v>0</v>
      </c>
      <c r="Q48" s="6">
        <f t="shared" si="6"/>
        <v>0</v>
      </c>
      <c r="R48" s="3" t="str" cm="1">
        <f t="array" ref="R48">INDEX(Types!A:A,1+BIN2DEC(MID($B48,20,2)))</f>
        <v>Control</v>
      </c>
      <c r="S48" s="3" t="str" cm="1">
        <f t="array" ref="S48">IF(R48="ALU",INDEX(ALUOps!A:A,32-BIN2DEC(MID($B48,22,5))),"")</f>
        <v/>
      </c>
      <c r="T48" s="3" t="str" cm="1">
        <f t="array" ref="T48">IF(R48="ALU",INDEX(Tmp!A:A,4-BIN2DEC(MID($B48,27,2))),"")</f>
        <v/>
      </c>
      <c r="U48" s="6" t="str">
        <f t="shared" si="7"/>
        <v/>
      </c>
      <c r="V48" t="str" cm="1">
        <f t="array" ref="V48">IF(R48="Jump",INDEX(Jcond!A:A,16-BIN2DEC(MID($B48,22,4))),"")</f>
        <v/>
      </c>
      <c r="W48" t="str">
        <f t="shared" si="9"/>
        <v/>
      </c>
      <c r="X48" s="5" t="str" cm="1">
        <f t="array" ref="X48">IF(R48="Control",INDEX(IC!A:A,16-BIN2DEC(MID($B48,21,4))),"")</f>
        <v>--</v>
      </c>
      <c r="Y48" s="5" t="str" cm="1">
        <f t="array" ref="Y48">IF(X48="CALL",INDEX(Subroutines!A:A,32-BIN2DEC(MID($B48,25,5))),"")</f>
        <v/>
      </c>
      <c r="Z48" s="5" t="str" cm="1">
        <f t="array" ref="Z48">IF(R48="Control",INDEX(EC!A:A,8-BIN2DEC(MID($B48,25,3))),"")</f>
        <v>--</v>
      </c>
      <c r="AA48" s="5" t="str" cm="1">
        <f t="array" ref="AA48">IF(R48="Control",INDEX(SR!A:A,4-BIN2DEC(MID($B48,28,2))),"")</f>
        <v>--</v>
      </c>
    </row>
    <row r="49" spans="1:36" s="9" customFormat="1" ht="15.75" thickBot="1" x14ac:dyDescent="0.3">
      <c r="A49" s="7" t="str">
        <f t="shared" si="2"/>
        <v>02F</v>
      </c>
      <c r="B49" s="8" t="s">
        <v>53</v>
      </c>
      <c r="C49" s="38" t="s">
        <v>1129</v>
      </c>
      <c r="D49" s="10"/>
      <c r="E49" s="10"/>
      <c r="F49" s="10"/>
      <c r="G49" s="10"/>
      <c r="H49" s="10">
        <f t="shared" si="3"/>
        <v>0</v>
      </c>
      <c r="I49" s="30" t="str" cm="1">
        <f t="array" ref="I49">IF(H49=0,INDEX(Source1!A:A, 32-BIN2DEC(LEFT($B49,5))),"--")</f>
        <v>TEMP</v>
      </c>
      <c r="J49" s="66" t="str">
        <f t="shared" si="0"/>
        <v>--</v>
      </c>
      <c r="K49" s="30" t="str" cm="1">
        <f t="array" ref="K49">IF(H49=0,INDEX(Dest1!A:A,32-BIN2DEC(MID($B49,6,5))),"--")</f>
        <v>OP1</v>
      </c>
      <c r="L49" s="30">
        <f t="shared" si="4"/>
        <v>1</v>
      </c>
      <c r="M49" s="30" t="str" cm="1">
        <f t="array" ref="M49">IF(AND(I49&lt;&gt;"CONST",L49=0),INDEX(Source2!A:A,16-BIN2DEC(MID($B49,11,4))),"--")</f>
        <v>--</v>
      </c>
      <c r="N49" s="26" t="str" cm="1">
        <f t="array" ref="N49">IF(AND(I49&lt;&gt;"CONST",L49=0),INDEX('D2'!A:A,4-BIN2DEC(MID($B49,15,2))),"--")</f>
        <v>--</v>
      </c>
      <c r="O49" s="11">
        <f t="shared" si="8"/>
        <v>1</v>
      </c>
      <c r="P49" s="11">
        <f t="shared" si="5"/>
        <v>0</v>
      </c>
      <c r="Q49" s="11">
        <f t="shared" si="6"/>
        <v>1</v>
      </c>
      <c r="R49" s="10" t="str" cm="1">
        <f t="array" ref="R49">INDEX(Types!A:A,1+BIN2DEC(MID($B49,20,2)))</f>
        <v>Control</v>
      </c>
      <c r="S49" s="10" t="str" cm="1">
        <f t="array" ref="S49">IF(R49="ALU",INDEX(ALUOps!A:A,32-BIN2DEC(MID($B49,22,5))),"")</f>
        <v/>
      </c>
      <c r="T49" s="10" t="str" cm="1">
        <f t="array" ref="T49">IF(R49="ALU",INDEX(Tmp!A:A,4-BIN2DEC(MID($B49,27,2))),"")</f>
        <v/>
      </c>
      <c r="U49" s="11" t="str">
        <f t="shared" si="7"/>
        <v/>
      </c>
      <c r="V49" s="9" t="str" cm="1">
        <f t="array" ref="V49">IF(R49="Jump",INDEX(Jcond!A:A,16-BIN2DEC(MID($B49,22,4))),"")</f>
        <v/>
      </c>
      <c r="W49" s="9" t="str">
        <f t="shared" si="9"/>
        <v/>
      </c>
      <c r="X49" s="54" t="str" cm="1">
        <f t="array" ref="X49">IF(R49="Control",INDEX(IC!A:A,16-BIN2DEC(MID($B49,21,4))),"")</f>
        <v>--</v>
      </c>
      <c r="Y49" s="54" t="str" cm="1">
        <f t="array" ref="Y49">IF(X49="CALL",INDEX(Subroutines!A:A,32-BIN2DEC(MID($B49,25,5))),"")</f>
        <v/>
      </c>
      <c r="Z49" s="54" t="str" cm="1">
        <f t="array" ref="Z49">IF(R49="Control",INDEX(EC!A:A,8-BIN2DEC(MID($B49,25,3))),"")</f>
        <v>--</v>
      </c>
      <c r="AA49" s="54" t="str" cm="1">
        <f t="array" ref="AA49">IF(R49="Control",INDEX(SR!A:A,4-BIN2DEC(MID($B49,28,2))),"")</f>
        <v>--</v>
      </c>
      <c r="AE49" s="60"/>
    </row>
    <row r="50" spans="1:36" x14ac:dyDescent="0.25">
      <c r="A50" s="4" t="str">
        <f t="shared" si="2"/>
        <v>030</v>
      </c>
      <c r="B50" s="2" t="s">
        <v>39</v>
      </c>
      <c r="C50" s="35" t="s">
        <v>1126</v>
      </c>
      <c r="D50" s="2" t="s">
        <v>54</v>
      </c>
      <c r="E50" s="2" t="s">
        <v>927</v>
      </c>
      <c r="F50" s="2" t="s">
        <v>462</v>
      </c>
      <c r="G50" s="2"/>
      <c r="H50" s="3">
        <f t="shared" si="3"/>
        <v>1</v>
      </c>
      <c r="I50" s="27" t="str" cm="1">
        <f t="array" ref="I50">IF(H50=0,INDEX(Source1!A:A, 32-BIN2DEC(LEFT($B50,5))),"--")</f>
        <v>--</v>
      </c>
      <c r="J50" s="63" t="str">
        <f t="shared" si="0"/>
        <v>--</v>
      </c>
      <c r="K50" s="27" t="str" cm="1">
        <f t="array" ref="K50">IF(H50=0,INDEX(Dest1!A:A,32-BIN2DEC(MID($B50,6,5))),"--")</f>
        <v>--</v>
      </c>
      <c r="L50" s="27">
        <f t="shared" si="4"/>
        <v>1</v>
      </c>
      <c r="M50" s="27" t="str" cm="1">
        <f t="array" ref="M50">IF(AND(I50&lt;&gt;"CONST",L50=0),INDEX(Source2!A:A,16-BIN2DEC(MID($B50,11,4))),"--")</f>
        <v>--</v>
      </c>
      <c r="N50" s="23" t="str" cm="1">
        <f t="array" ref="N50">IF(AND(I50&lt;&gt;"CONST",L50=0),INDEX('D2'!A:A,4-BIN2DEC(MID($B50,15,2))),"--")</f>
        <v>--</v>
      </c>
      <c r="O50" s="6">
        <f t="shared" si="8"/>
        <v>0</v>
      </c>
      <c r="P50" s="6">
        <f t="shared" si="5"/>
        <v>0</v>
      </c>
      <c r="Q50" s="6">
        <f t="shared" si="6"/>
        <v>1</v>
      </c>
      <c r="R50" s="3" t="str" cm="1">
        <f t="array" ref="R50">INDEX(Types!A:A,1+BIN2DEC(MID($B50,20,2)))</f>
        <v>Control</v>
      </c>
      <c r="S50" s="3" t="str" cm="1">
        <f t="array" ref="S50">IF(R50="ALU",INDEX(ALUOps!A:A,32-BIN2DEC(MID($B50,22,5))),"")</f>
        <v/>
      </c>
      <c r="T50" s="3" t="str" cm="1">
        <f t="array" ref="T50">IF(R50="ALU",INDEX(Tmp!A:A,4-BIN2DEC(MID($B50,27,2))),"")</f>
        <v/>
      </c>
      <c r="U50" s="6" t="str">
        <f t="shared" si="7"/>
        <v/>
      </c>
      <c r="V50" t="str" cm="1">
        <f t="array" ref="V50">IF(R50="Jump",INDEX(Jcond!A:A,16-BIN2DEC(MID($B50,22,4))),"")</f>
        <v/>
      </c>
      <c r="W50" t="str">
        <f t="shared" si="9"/>
        <v/>
      </c>
      <c r="X50" s="5" t="str" cm="1">
        <f t="array" ref="X50">IF(R50="Control",INDEX(IC!A:A,16-BIN2DEC(MID($B50,21,4))),"")</f>
        <v>--</v>
      </c>
      <c r="Y50" s="5" t="str" cm="1">
        <f t="array" ref="Y50">IF(X50="CALL",INDEX(Subroutines!A:A,32-BIN2DEC(MID($B50,25,5))),"")</f>
        <v/>
      </c>
      <c r="Z50" s="5" t="str" cm="1">
        <f t="array" ref="Z50">IF(R50="Control",INDEX(EC!A:A,8-BIN2DEC(MID($B50,25,3))),"")</f>
        <v>--</v>
      </c>
      <c r="AA50" s="5" t="str" cm="1">
        <f t="array" ref="AA50">IF(R50="Control",INDEX(SR!A:A,4-BIN2DEC(MID($B50,28,2))),"")</f>
        <v>--</v>
      </c>
      <c r="AD50" t="s">
        <v>963</v>
      </c>
      <c r="AI50" t="s">
        <v>55</v>
      </c>
      <c r="AJ50" s="1" t="s">
        <v>55</v>
      </c>
    </row>
    <row r="51" spans="1:36" s="15" customFormat="1" x14ac:dyDescent="0.25">
      <c r="A51" s="12" t="str">
        <f t="shared" si="2"/>
        <v>031</v>
      </c>
      <c r="B51" s="13" t="s">
        <v>4</v>
      </c>
      <c r="C51" s="36"/>
      <c r="D51" s="14"/>
      <c r="E51" s="14"/>
      <c r="F51" s="14"/>
      <c r="G51" s="14"/>
      <c r="H51" s="14">
        <f t="shared" si="3"/>
        <v>1</v>
      </c>
      <c r="I51" s="28" t="str" cm="1">
        <f t="array" ref="I51">IF(H51=0,INDEX(Source1!A:A, 32-BIN2DEC(LEFT($B51,5))),"--")</f>
        <v>--</v>
      </c>
      <c r="J51" s="64" t="str">
        <f t="shared" si="0"/>
        <v>--</v>
      </c>
      <c r="K51" s="28" t="str" cm="1">
        <f t="array" ref="K51">IF(H51=0,INDEX(Dest1!A:A,32-BIN2DEC(MID($B51,6,5))),"--")</f>
        <v>--</v>
      </c>
      <c r="L51" s="28">
        <f t="shared" si="4"/>
        <v>1</v>
      </c>
      <c r="M51" s="28" t="str" cm="1">
        <f t="array" ref="M51">IF(AND(I51&lt;&gt;"CONST",L51=0),INDEX(Source2!A:A,16-BIN2DEC(MID($B51,11,4))),"--")</f>
        <v>--</v>
      </c>
      <c r="N51" s="24" t="str" cm="1">
        <f t="array" ref="N51">IF(AND(I51&lt;&gt;"CONST",L51=0),INDEX('D2'!A:A,4-BIN2DEC(MID($B51,15,2))),"--")</f>
        <v>--</v>
      </c>
      <c r="O51" s="16"/>
      <c r="P51" s="16"/>
      <c r="Q51" s="16"/>
      <c r="R51" s="14"/>
      <c r="S51" s="14" t="str" cm="1">
        <f t="array" ref="S51">IF(R51="ALU",INDEX(ALUOps!A:A,32-BIN2DEC(MID($B51,22,5))),"")</f>
        <v/>
      </c>
      <c r="T51" s="14" t="str" cm="1">
        <f t="array" ref="T51">IF(R51="ALU",INDEX(Tmp!A:A,4-BIN2DEC(MID($B51,27,2))),"")</f>
        <v/>
      </c>
      <c r="U51" s="16" t="str">
        <f t="shared" si="7"/>
        <v/>
      </c>
      <c r="V51" s="15" t="str" cm="1">
        <f t="array" ref="V51">IF(R51="Jump",INDEX(Jcond!A:A,16-BIN2DEC(MID($B51,22,4))),"")</f>
        <v/>
      </c>
      <c r="W51" s="15" t="str">
        <f t="shared" si="9"/>
        <v/>
      </c>
      <c r="X51" s="52" t="str" cm="1">
        <f t="array" ref="X51">IF(R51="Control",INDEX(IC!A:A,16-BIN2DEC(MID($B51,21,4))),"")</f>
        <v/>
      </c>
      <c r="Y51" s="52" t="str" cm="1">
        <f t="array" ref="Y51">IF(X51="CALL",INDEX(Subroutines!A:A,32-BIN2DEC(MID($B51,25,5))),"")</f>
        <v/>
      </c>
      <c r="Z51" s="52" t="str" cm="1">
        <f t="array" ref="Z51">IF(R51="Control",INDEX(EC!A:A,8-BIN2DEC(MID($B51,25,3))),"")</f>
        <v/>
      </c>
      <c r="AA51" s="52" t="str" cm="1">
        <f t="array" ref="AA51">IF(R51="Control",INDEX(SR!A:A,4-BIN2DEC(MID($B51,28,2))),"")</f>
        <v/>
      </c>
      <c r="AE51" s="58"/>
    </row>
    <row r="52" spans="1:36" s="15" customFormat="1" x14ac:dyDescent="0.25">
      <c r="A52" s="12" t="str">
        <f t="shared" si="2"/>
        <v>032</v>
      </c>
      <c r="B52" s="13" t="s">
        <v>4</v>
      </c>
      <c r="C52" s="36"/>
      <c r="D52" s="14"/>
      <c r="E52" s="14"/>
      <c r="F52" s="14"/>
      <c r="G52" s="14"/>
      <c r="H52" s="14">
        <f t="shared" si="3"/>
        <v>1</v>
      </c>
      <c r="I52" s="28" t="str" cm="1">
        <f t="array" ref="I52">IF(H52=0,INDEX(Source1!A:A, 32-BIN2DEC(LEFT($B52,5))),"--")</f>
        <v>--</v>
      </c>
      <c r="J52" s="64" t="str">
        <f t="shared" si="0"/>
        <v>--</v>
      </c>
      <c r="K52" s="28" t="str" cm="1">
        <f t="array" ref="K52">IF(H52=0,INDEX(Dest1!A:A,32-BIN2DEC(MID($B52,6,5))),"--")</f>
        <v>--</v>
      </c>
      <c r="L52" s="28">
        <f t="shared" si="4"/>
        <v>1</v>
      </c>
      <c r="M52" s="28" t="str" cm="1">
        <f t="array" ref="M52">IF(AND(I52&lt;&gt;"CONST",L52=0),INDEX(Source2!A:A,16-BIN2DEC(MID($B52,11,4))),"--")</f>
        <v>--</v>
      </c>
      <c r="N52" s="24" t="str" cm="1">
        <f t="array" ref="N52">IF(AND(I52&lt;&gt;"CONST",L52=0),INDEX('D2'!A:A,4-BIN2DEC(MID($B52,15,2))),"--")</f>
        <v>--</v>
      </c>
      <c r="O52" s="16"/>
      <c r="P52" s="16"/>
      <c r="Q52" s="16"/>
      <c r="R52" s="14"/>
      <c r="S52" s="14" t="str" cm="1">
        <f t="array" ref="S52">IF(R52="ALU",INDEX(ALUOps!A:A,32-BIN2DEC(MID($B52,22,5))),"")</f>
        <v/>
      </c>
      <c r="T52" s="14" t="str" cm="1">
        <f t="array" ref="T52">IF(R52="ALU",INDEX(Tmp!A:A,4-BIN2DEC(MID($B52,27,2))),"")</f>
        <v/>
      </c>
      <c r="U52" s="16" t="str">
        <f t="shared" si="7"/>
        <v/>
      </c>
      <c r="V52" s="15" t="str" cm="1">
        <f t="array" ref="V52">IF(R52="Jump",INDEX(Jcond!A:A,16-BIN2DEC(MID($B52,22,4))),"")</f>
        <v/>
      </c>
      <c r="W52" s="15" t="str">
        <f t="shared" si="9"/>
        <v/>
      </c>
      <c r="X52" s="52" t="str" cm="1">
        <f t="array" ref="X52">IF(R52="Control",INDEX(IC!A:A,16-BIN2DEC(MID($B52,21,4))),"")</f>
        <v/>
      </c>
      <c r="Y52" s="52" t="str" cm="1">
        <f t="array" ref="Y52">IF(X52="CALL",INDEX(Subroutines!A:A,32-BIN2DEC(MID($B52,25,5))),"")</f>
        <v/>
      </c>
      <c r="Z52" s="52" t="str" cm="1">
        <f t="array" ref="Z52">IF(R52="Control",INDEX(EC!A:A,8-BIN2DEC(MID($B52,25,3))),"")</f>
        <v/>
      </c>
      <c r="AA52" s="52" t="str" cm="1">
        <f t="array" ref="AA52">IF(R52="Control",INDEX(SR!A:A,4-BIN2DEC(MID($B52,28,2))),"")</f>
        <v/>
      </c>
      <c r="AE52" s="58"/>
    </row>
    <row r="53" spans="1:36" s="20" customFormat="1" ht="15.75" thickBot="1" x14ac:dyDescent="0.3">
      <c r="A53" s="17" t="str">
        <f t="shared" si="2"/>
        <v>033</v>
      </c>
      <c r="B53" s="18" t="s">
        <v>4</v>
      </c>
      <c r="C53" s="37"/>
      <c r="D53" s="19"/>
      <c r="E53" s="19"/>
      <c r="F53" s="19"/>
      <c r="G53" s="19"/>
      <c r="H53" s="19">
        <f t="shared" si="3"/>
        <v>1</v>
      </c>
      <c r="I53" s="29" t="str" cm="1">
        <f t="array" ref="I53">IF(H53=0,INDEX(Source1!A:A, 32-BIN2DEC(LEFT($B53,5))),"--")</f>
        <v>--</v>
      </c>
      <c r="J53" s="65" t="str">
        <f t="shared" si="0"/>
        <v>--</v>
      </c>
      <c r="K53" s="29" t="str" cm="1">
        <f t="array" ref="K53">IF(H53=0,INDEX(Dest1!A:A,32-BIN2DEC(MID($B53,6,5))),"--")</f>
        <v>--</v>
      </c>
      <c r="L53" s="29">
        <f t="shared" si="4"/>
        <v>1</v>
      </c>
      <c r="M53" s="29" t="str" cm="1">
        <f t="array" ref="M53">IF(AND(I53&lt;&gt;"CONST",L53=0),INDEX(Source2!A:A,16-BIN2DEC(MID($B53,11,4))),"--")</f>
        <v>--</v>
      </c>
      <c r="N53" s="25" t="str" cm="1">
        <f t="array" ref="N53">IF(AND(I53&lt;&gt;"CONST",L53=0),INDEX('D2'!A:A,4-BIN2DEC(MID($B53,15,2))),"--")</f>
        <v>--</v>
      </c>
      <c r="O53" s="21"/>
      <c r="P53" s="21"/>
      <c r="Q53" s="21"/>
      <c r="R53" s="19"/>
      <c r="S53" s="19" t="str" cm="1">
        <f t="array" ref="S53">IF(R53="ALU",INDEX(ALUOps!A:A,32-BIN2DEC(MID($B53,22,5))),"")</f>
        <v/>
      </c>
      <c r="T53" s="19" t="str" cm="1">
        <f t="array" ref="T53">IF(R53="ALU",INDEX(Tmp!A:A,4-BIN2DEC(MID($B53,27,2))),"")</f>
        <v/>
      </c>
      <c r="U53" s="21" t="str">
        <f t="shared" si="7"/>
        <v/>
      </c>
      <c r="V53" s="20" t="str" cm="1">
        <f t="array" ref="V53">IF(R53="Jump",INDEX(Jcond!A:A,16-BIN2DEC(MID($B53,22,4))),"")</f>
        <v/>
      </c>
      <c r="W53" s="20" t="str">
        <f t="shared" si="9"/>
        <v/>
      </c>
      <c r="X53" s="53" t="str" cm="1">
        <f t="array" ref="X53">IF(R53="Control",INDEX(IC!A:A,16-BIN2DEC(MID($B53,21,4))),"")</f>
        <v/>
      </c>
      <c r="Y53" s="53" t="str" cm="1">
        <f t="array" ref="Y53">IF(X53="CALL",INDEX(Subroutines!A:A,32-BIN2DEC(MID($B53,25,5))),"")</f>
        <v/>
      </c>
      <c r="Z53" s="53" t="str" cm="1">
        <f t="array" ref="Z53">IF(R53="Control",INDEX(EC!A:A,8-BIN2DEC(MID($B53,25,3))),"")</f>
        <v/>
      </c>
      <c r="AA53" s="53" t="str" cm="1">
        <f t="array" ref="AA53">IF(R53="Control",INDEX(SR!A:A,4-BIN2DEC(MID($B53,28,2))),"")</f>
        <v/>
      </c>
      <c r="AE53" s="59"/>
    </row>
    <row r="54" spans="1:36" x14ac:dyDescent="0.25">
      <c r="A54" s="4" t="str">
        <f t="shared" si="2"/>
        <v>034</v>
      </c>
      <c r="B54" s="2" t="s">
        <v>56</v>
      </c>
      <c r="C54" s="35" t="s">
        <v>1126</v>
      </c>
      <c r="D54" s="2" t="s">
        <v>57</v>
      </c>
      <c r="E54" s="2" t="s">
        <v>927</v>
      </c>
      <c r="F54" s="2" t="s">
        <v>462</v>
      </c>
      <c r="G54" s="2"/>
      <c r="H54" s="3">
        <f t="shared" si="3"/>
        <v>0</v>
      </c>
      <c r="I54" s="27" t="str" cm="1">
        <f t="array" ref="I54">IF(H54=0,INDEX(Source1!A:A, 32-BIN2DEC(LEFT($B54,5))),"--")</f>
        <v>Q</v>
      </c>
      <c r="J54" s="63" t="str">
        <f t="shared" si="0"/>
        <v>--</v>
      </c>
      <c r="K54" s="27" t="str" cm="1">
        <f t="array" ref="K54">IF(H54=0,INDEX(Dest1!A:A,32-BIN2DEC(MID($B54,6,5))),"--")</f>
        <v>tmpBL</v>
      </c>
      <c r="L54" s="27">
        <f t="shared" si="4"/>
        <v>1</v>
      </c>
      <c r="M54" s="27" t="str" cm="1">
        <f t="array" ref="M54">IF(AND(I54&lt;&gt;"CONST",L54=0),INDEX(Source2!A:A,16-BIN2DEC(MID($B54,11,4))),"--")</f>
        <v>--</v>
      </c>
      <c r="N54" s="23" t="str" cm="1">
        <f t="array" ref="N54">IF(AND(I54&lt;&gt;"CONST",L54=0),INDEX('D2'!A:A,4-BIN2DEC(MID($B54,15,2))),"--")</f>
        <v>--</v>
      </c>
      <c r="O54" s="6">
        <f t="shared" si="8"/>
        <v>0</v>
      </c>
      <c r="P54" s="6">
        <f t="shared" si="5"/>
        <v>0</v>
      </c>
      <c r="Q54" s="6">
        <f t="shared" si="6"/>
        <v>0</v>
      </c>
      <c r="R54" s="3" t="str" cm="1">
        <f t="array" ref="R54">INDEX(Types!A:A,1+BIN2DEC(MID($B54,20,2)))</f>
        <v>ALU</v>
      </c>
      <c r="S54" s="3" t="str" cm="1">
        <f t="array" ref="S54">IF(R54="ALU",INDEX(ALUOps!A:A,32-BIN2DEC(MID($B54,22,5))),"")</f>
        <v>ADD</v>
      </c>
      <c r="T54" s="3" t="str" cm="1">
        <f t="array" ref="T54">IF(R54="ALU",INDEX(Tmp!A:A,4-BIN2DEC(MID($B54,27,2))),"")</f>
        <v>tmpA</v>
      </c>
      <c r="U54" s="6">
        <f t="shared" si="7"/>
        <v>0</v>
      </c>
      <c r="V54" t="str" cm="1">
        <f t="array" ref="V54">IF(R54="Jump",INDEX(Jcond!A:A,16-BIN2DEC(MID($B54,22,4))),"")</f>
        <v/>
      </c>
      <c r="W54" t="str">
        <f t="shared" si="9"/>
        <v/>
      </c>
      <c r="X54" s="5" t="str" cm="1">
        <f t="array" ref="X54">IF(R54="Control",INDEX(IC!A:A,16-BIN2DEC(MID($B54,21,4))),"")</f>
        <v/>
      </c>
      <c r="Y54" s="5" t="str" cm="1">
        <f t="array" ref="Y54">IF(X54="CALL",INDEX(Subroutines!A:A,32-BIN2DEC(MID($B54,25,5))),"")</f>
        <v/>
      </c>
      <c r="Z54" s="5" t="str" cm="1">
        <f t="array" ref="Z54">IF(R54="Control",INDEX(EC!A:A,8-BIN2DEC(MID($B54,25,3))),"")</f>
        <v/>
      </c>
      <c r="AA54" s="5" t="str" cm="1">
        <f t="array" ref="AA54">IF(R54="Control",INDEX(SR!A:A,4-BIN2DEC(MID($B54,28,2))),"")</f>
        <v/>
      </c>
      <c r="AD54" t="s">
        <v>1088</v>
      </c>
      <c r="AI54" t="s">
        <v>972</v>
      </c>
      <c r="AJ54" s="1" t="s">
        <v>58</v>
      </c>
    </row>
    <row r="55" spans="1:36" x14ac:dyDescent="0.25">
      <c r="A55" s="4" t="str">
        <f t="shared" si="2"/>
        <v>035</v>
      </c>
      <c r="B55" s="2" t="s">
        <v>59</v>
      </c>
      <c r="C55" s="35" t="s">
        <v>1127</v>
      </c>
      <c r="D55" s="3"/>
      <c r="E55" s="3"/>
      <c r="F55" s="3"/>
      <c r="G55" s="3"/>
      <c r="H55" s="3">
        <f t="shared" si="3"/>
        <v>1</v>
      </c>
      <c r="I55" s="27" t="str" cm="1">
        <f t="array" ref="I55">IF(H55=0,INDEX(Source1!A:A, 32-BIN2DEC(LEFT($B55,5))),"--")</f>
        <v>--</v>
      </c>
      <c r="J55" s="63" t="str">
        <f t="shared" si="0"/>
        <v>--</v>
      </c>
      <c r="K55" s="27" t="str" cm="1">
        <f t="array" ref="K55">IF(H55=0,INDEX(Dest1!A:A,32-BIN2DEC(MID($B55,6,5))),"--")</f>
        <v>--</v>
      </c>
      <c r="L55" s="27">
        <f t="shared" si="4"/>
        <v>1</v>
      </c>
      <c r="M55" s="27" t="str" cm="1">
        <f t="array" ref="M55">IF(AND(I55&lt;&gt;"CONST",L55=0),INDEX(Source2!A:A,16-BIN2DEC(MID($B55,11,4))),"--")</f>
        <v>--</v>
      </c>
      <c r="N55" s="23" t="str" cm="1">
        <f t="array" ref="N55">IF(AND(I55&lt;&gt;"CONST",L55=0),INDEX('D2'!A:A,4-BIN2DEC(MID($B55,15,2))),"--")</f>
        <v>--</v>
      </c>
      <c r="O55" s="6">
        <f t="shared" si="8"/>
        <v>0</v>
      </c>
      <c r="P55" s="6">
        <f t="shared" si="5"/>
        <v>0</v>
      </c>
      <c r="Q55" s="6">
        <f t="shared" si="6"/>
        <v>0</v>
      </c>
      <c r="R55" s="3" t="str" cm="1">
        <f t="array" ref="R55">INDEX(Types!A:A,1+BIN2DEC(MID($B55,20,2)))</f>
        <v>Jump</v>
      </c>
      <c r="S55" s="3" t="str" cm="1">
        <f t="array" ref="S55">IF(R55="ALU",INDEX(ALUOps!A:A,32-BIN2DEC(MID($B55,22,5))),"")</f>
        <v/>
      </c>
      <c r="T55" s="3" t="str" cm="1">
        <f t="array" ref="T55">IF(R55="ALU",INDEX(Tmp!A:A,4-BIN2DEC(MID($B55,27,2))),"")</f>
        <v/>
      </c>
      <c r="U55" s="6" t="str">
        <f t="shared" si="7"/>
        <v/>
      </c>
      <c r="V55" t="str" cm="1">
        <f t="array" ref="V55">IF(R55="Jump",INDEX(Jcond!A:A,16-BIN2DEC(MID($B55,22,4))),"")</f>
        <v>OPC</v>
      </c>
      <c r="W55" s="41">
        <f t="shared" si="9"/>
        <v>4</v>
      </c>
      <c r="X55" s="5" t="str" cm="1">
        <f t="array" ref="X55">IF(R55="Control",INDEX(IC!A:A,16-BIN2DEC(MID($B55,21,4))),"")</f>
        <v/>
      </c>
      <c r="Y55" s="5" t="str" cm="1">
        <f t="array" ref="Y55">IF(X55="CALL",INDEX(Subroutines!A:A,32-BIN2DEC(MID($B55,25,5))),"")</f>
        <v/>
      </c>
      <c r="Z55" s="5" t="str" cm="1">
        <f t="array" ref="Z55">IF(R55="Control",INDEX(EC!A:A,8-BIN2DEC(MID($B55,25,3))),"")</f>
        <v/>
      </c>
      <c r="AA55" s="5" t="str" cm="1">
        <f t="array" ref="AA55">IF(R55="Control",INDEX(SR!A:A,4-BIN2DEC(MID($B55,28,2))),"")</f>
        <v/>
      </c>
    </row>
    <row r="56" spans="1:36" x14ac:dyDescent="0.25">
      <c r="A56" s="4" t="str">
        <f t="shared" si="2"/>
        <v>036</v>
      </c>
      <c r="B56" s="2" t="s">
        <v>39</v>
      </c>
      <c r="C56" s="35" t="s">
        <v>1128</v>
      </c>
      <c r="D56" s="3"/>
      <c r="E56" s="3"/>
      <c r="F56" s="3"/>
      <c r="G56" s="3"/>
      <c r="H56" s="3">
        <f t="shared" si="3"/>
        <v>1</v>
      </c>
      <c r="I56" s="27" t="str" cm="1">
        <f t="array" ref="I56">IF(H56=0,INDEX(Source1!A:A, 32-BIN2DEC(LEFT($B56,5))),"--")</f>
        <v>--</v>
      </c>
      <c r="J56" s="63" t="str">
        <f t="shared" si="0"/>
        <v>--</v>
      </c>
      <c r="K56" s="27" t="str" cm="1">
        <f t="array" ref="K56">IF(H56=0,INDEX(Dest1!A:A,32-BIN2DEC(MID($B56,6,5))),"--")</f>
        <v>--</v>
      </c>
      <c r="L56" s="27">
        <f t="shared" si="4"/>
        <v>1</v>
      </c>
      <c r="M56" s="27" t="str" cm="1">
        <f t="array" ref="M56">IF(AND(I56&lt;&gt;"CONST",L56=0),INDEX(Source2!A:A,16-BIN2DEC(MID($B56,11,4))),"--")</f>
        <v>--</v>
      </c>
      <c r="N56" s="23" t="str" cm="1">
        <f t="array" ref="N56">IF(AND(I56&lt;&gt;"CONST",L56=0),INDEX('D2'!A:A,4-BIN2DEC(MID($B56,15,2))),"--")</f>
        <v>--</v>
      </c>
      <c r="O56" s="6">
        <f t="shared" si="8"/>
        <v>0</v>
      </c>
      <c r="P56" s="6">
        <f t="shared" si="5"/>
        <v>0</v>
      </c>
      <c r="Q56" s="6">
        <f t="shared" si="6"/>
        <v>1</v>
      </c>
      <c r="R56" s="3" t="str" cm="1">
        <f t="array" ref="R56">INDEX(Types!A:A,1+BIN2DEC(MID($B56,20,2)))</f>
        <v>Control</v>
      </c>
      <c r="S56" s="3" t="str" cm="1">
        <f t="array" ref="S56">IF(R56="ALU",INDEX(ALUOps!A:A,32-BIN2DEC(MID($B56,22,5))),"")</f>
        <v/>
      </c>
      <c r="T56" s="3" t="str" cm="1">
        <f t="array" ref="T56">IF(R56="ALU",INDEX(Tmp!A:A,4-BIN2DEC(MID($B56,27,2))),"")</f>
        <v/>
      </c>
      <c r="U56" s="6" t="str">
        <f t="shared" si="7"/>
        <v/>
      </c>
      <c r="V56" t="str" cm="1">
        <f t="array" ref="V56">IF(R56="Jump",INDEX(Jcond!A:A,16-BIN2DEC(MID($B56,22,4))),"")</f>
        <v/>
      </c>
      <c r="W56" t="str">
        <f t="shared" si="9"/>
        <v/>
      </c>
      <c r="X56" s="5" t="str" cm="1">
        <f t="array" ref="X56">IF(R56="Control",INDEX(IC!A:A,16-BIN2DEC(MID($B56,21,4))),"")</f>
        <v>--</v>
      </c>
      <c r="Y56" s="5" t="str" cm="1">
        <f t="array" ref="Y56">IF(X56="CALL",INDEX(Subroutines!A:A,32-BIN2DEC(MID($B56,25,5))),"")</f>
        <v/>
      </c>
      <c r="Z56" s="5" t="str" cm="1">
        <f t="array" ref="Z56">IF(R56="Control",INDEX(EC!A:A,8-BIN2DEC(MID($B56,25,3))),"")</f>
        <v>--</v>
      </c>
      <c r="AA56" s="5" t="str" cm="1">
        <f t="array" ref="AA56">IF(R56="Control",INDEX(SR!A:A,4-BIN2DEC(MID($B56,28,2))),"")</f>
        <v>--</v>
      </c>
    </row>
    <row r="57" spans="1:36" x14ac:dyDescent="0.25">
      <c r="A57" s="4" t="str">
        <f t="shared" si="2"/>
        <v>037</v>
      </c>
      <c r="B57" s="2" t="s">
        <v>4</v>
      </c>
      <c r="C57" s="35" t="s">
        <v>1129</v>
      </c>
      <c r="D57" s="3"/>
      <c r="E57" s="3"/>
      <c r="F57" s="3"/>
      <c r="G57" s="3"/>
      <c r="H57" s="3">
        <f t="shared" si="3"/>
        <v>1</v>
      </c>
      <c r="I57" s="27" t="str" cm="1">
        <f t="array" ref="I57">IF(H57=0,INDEX(Source1!A:A, 32-BIN2DEC(LEFT($B57,5))),"--")</f>
        <v>--</v>
      </c>
      <c r="J57" s="63" t="str">
        <f t="shared" si="0"/>
        <v>--</v>
      </c>
      <c r="K57" s="27" t="str" cm="1">
        <f t="array" ref="K57">IF(H57=0,INDEX(Dest1!A:A,32-BIN2DEC(MID($B57,6,5))),"--")</f>
        <v>--</v>
      </c>
      <c r="L57" s="27">
        <f t="shared" si="4"/>
        <v>1</v>
      </c>
      <c r="M57" s="27" t="str" cm="1">
        <f t="array" ref="M57">IF(AND(I57&lt;&gt;"CONST",L57=0),INDEX(Source2!A:A,16-BIN2DEC(MID($B57,11,4))),"--")</f>
        <v>--</v>
      </c>
      <c r="N57" s="23" t="str" cm="1">
        <f t="array" ref="N57">IF(AND(I57&lt;&gt;"CONST",L57=0),INDEX('D2'!A:A,4-BIN2DEC(MID($B57,15,2))),"--")</f>
        <v>--</v>
      </c>
      <c r="O57" s="6">
        <f t="shared" si="8"/>
        <v>0</v>
      </c>
      <c r="P57" s="6">
        <f t="shared" si="5"/>
        <v>0</v>
      </c>
      <c r="Q57" s="6">
        <f t="shared" si="6"/>
        <v>0</v>
      </c>
      <c r="R57" s="3" t="str" cm="1">
        <f t="array" ref="R57">INDEX(Types!A:A,1+BIN2DEC(MID($B57,20,2)))</f>
        <v>Control</v>
      </c>
      <c r="S57" s="3" t="str" cm="1">
        <f t="array" ref="S57">IF(R57="ALU",INDEX(ALUOps!A:A,32-BIN2DEC(MID($B57,22,5))),"")</f>
        <v/>
      </c>
      <c r="T57" s="3" t="str" cm="1">
        <f t="array" ref="T57">IF(R57="ALU",INDEX(Tmp!A:A,4-BIN2DEC(MID($B57,27,2))),"")</f>
        <v/>
      </c>
      <c r="U57" s="6" t="str">
        <f t="shared" si="7"/>
        <v/>
      </c>
      <c r="V57" t="str" cm="1">
        <f t="array" ref="V57">IF(R57="Jump",INDEX(Jcond!A:A,16-BIN2DEC(MID($B57,22,4))),"")</f>
        <v/>
      </c>
      <c r="W57" t="str">
        <f t="shared" si="9"/>
        <v/>
      </c>
      <c r="X57" s="5" t="str" cm="1">
        <f t="array" ref="X57">IF(R57="Control",INDEX(IC!A:A,16-BIN2DEC(MID($B57,21,4))),"")</f>
        <v>--</v>
      </c>
      <c r="Y57" s="5" t="str" cm="1">
        <f t="array" ref="Y57">IF(X57="CALL",INDEX(Subroutines!A:A,32-BIN2DEC(MID($B57,25,5))),"")</f>
        <v/>
      </c>
      <c r="Z57" s="5" t="str" cm="1">
        <f t="array" ref="Z57">IF(R57="Control",INDEX(EC!A:A,8-BIN2DEC(MID($B57,25,3))),"")</f>
        <v>--</v>
      </c>
      <c r="AA57" s="5" t="str" cm="1">
        <f t="array" ref="AA57">IF(R57="Control",INDEX(SR!A:A,4-BIN2DEC(MID($B57,28,2))),"")</f>
        <v>--</v>
      </c>
    </row>
    <row r="58" spans="1:36" x14ac:dyDescent="0.25">
      <c r="A58" s="4" t="str">
        <f t="shared" si="2"/>
        <v>038</v>
      </c>
      <c r="B58" s="2" t="s">
        <v>60</v>
      </c>
      <c r="C58" s="40" t="s">
        <v>1130</v>
      </c>
      <c r="D58" s="2" t="s">
        <v>61</v>
      </c>
      <c r="E58" s="2" t="s">
        <v>927</v>
      </c>
      <c r="F58" s="2" t="s">
        <v>928</v>
      </c>
      <c r="G58" s="2"/>
      <c r="H58" s="3">
        <f t="shared" si="3"/>
        <v>0</v>
      </c>
      <c r="I58" s="27" t="str" cm="1">
        <f t="array" ref="I58">IF(H58=0,INDEX(Source1!A:A, 32-BIN2DEC(LEFT($B58,5))),"--")</f>
        <v>PC</v>
      </c>
      <c r="J58" s="63" t="str">
        <f t="shared" si="0"/>
        <v>--</v>
      </c>
      <c r="K58" s="27" t="str" cm="1">
        <f t="array" ref="K58">IF(H58=0,INDEX(Dest1!A:A,32-BIN2DEC(MID($B58,6,5))),"--")</f>
        <v>tmpA</v>
      </c>
      <c r="L58" s="27">
        <f t="shared" si="4"/>
        <v>1</v>
      </c>
      <c r="M58" s="27" t="str" cm="1">
        <f t="array" ref="M58">IF(AND(I58&lt;&gt;"CONST",L58=0),INDEX(Source2!A:A,16-BIN2DEC(MID($B58,11,4))),"--")</f>
        <v>--</v>
      </c>
      <c r="N58" s="23" t="str" cm="1">
        <f t="array" ref="N58">IF(AND(I58&lt;&gt;"CONST",L58=0),INDEX('D2'!A:A,4-BIN2DEC(MID($B58,15,2))),"--")</f>
        <v>--</v>
      </c>
      <c r="O58" s="6">
        <f t="shared" si="8"/>
        <v>0</v>
      </c>
      <c r="P58" s="6">
        <f t="shared" si="5"/>
        <v>0</v>
      </c>
      <c r="Q58" s="6">
        <f t="shared" si="6"/>
        <v>0</v>
      </c>
      <c r="R58" s="3" t="str" cm="1">
        <f t="array" ref="R58">INDEX(Types!A:A,1+BIN2DEC(MID($B58,20,2)))</f>
        <v>Control</v>
      </c>
      <c r="S58" s="3" t="str" cm="1">
        <f t="array" ref="S58">IF(R58="ALU",INDEX(ALUOps!A:A,32-BIN2DEC(MID($B58,22,5))),"")</f>
        <v/>
      </c>
      <c r="T58" s="3" t="str" cm="1">
        <f t="array" ref="T58">IF(R58="ALU",INDEX(Tmp!A:A,4-BIN2DEC(MID($B58,27,2))),"")</f>
        <v/>
      </c>
      <c r="U58" s="6" t="str">
        <f t="shared" si="7"/>
        <v/>
      </c>
      <c r="V58" t="str" cm="1">
        <f t="array" ref="V58">IF(R58="Jump",INDEX(Jcond!A:A,16-BIN2DEC(MID($B58,22,4))),"")</f>
        <v/>
      </c>
      <c r="W58" t="str">
        <f t="shared" si="9"/>
        <v/>
      </c>
      <c r="X58" s="5" t="str" cm="1">
        <f t="array" ref="X58">IF(R58="Control",INDEX(IC!A:A,16-BIN2DEC(MID($B58,21,4))),"")</f>
        <v>SUSP</v>
      </c>
      <c r="Y58" s="5" t="str" cm="1">
        <f t="array" ref="Y58">IF(X58="CALL",INDEX(Subroutines!A:A,32-BIN2DEC(MID($B58,25,5))),"")</f>
        <v/>
      </c>
      <c r="Z58" s="5" t="str" cm="1">
        <f t="array" ref="Z58">IF(R58="Control",INDEX(EC!A:A,8-BIN2DEC(MID($B58,25,3))),"")</f>
        <v>--</v>
      </c>
      <c r="AA58" s="5" t="str" cm="1">
        <f t="array" ref="AA58">IF(R58="Control",INDEX(SR!A:A,4-BIN2DEC(MID($B58,28,2))),"")</f>
        <v>--</v>
      </c>
      <c r="AJ58" s="1" t="s">
        <v>58</v>
      </c>
    </row>
    <row r="59" spans="1:36" x14ac:dyDescent="0.25">
      <c r="A59" s="4" t="str">
        <f t="shared" si="2"/>
        <v>039</v>
      </c>
      <c r="B59" s="2" t="s">
        <v>62</v>
      </c>
      <c r="C59" s="35" t="s">
        <v>1131</v>
      </c>
      <c r="D59" s="3"/>
      <c r="E59" s="3"/>
      <c r="F59" s="3"/>
      <c r="G59" s="3"/>
      <c r="H59" s="3">
        <f t="shared" si="3"/>
        <v>0</v>
      </c>
      <c r="I59" s="27" t="str" cm="1">
        <f t="array" ref="I59">IF(H59=0,INDEX(Source1!A:A, 32-BIN2DEC(LEFT($B59,5))),"--")</f>
        <v>SIGMA</v>
      </c>
      <c r="J59" s="63" t="str">
        <f t="shared" si="0"/>
        <v>--</v>
      </c>
      <c r="K59" s="27" t="str" cm="1">
        <f t="array" ref="K59">IF(H59=0,INDEX(Dest1!A:A,32-BIN2DEC(MID($B59,6,5))),"--")</f>
        <v>PC</v>
      </c>
      <c r="L59" s="27">
        <f t="shared" si="4"/>
        <v>1</v>
      </c>
      <c r="M59" s="27" t="str" cm="1">
        <f t="array" ref="M59">IF(AND(I59&lt;&gt;"CONST",L59=0),INDEX(Source2!A:A,16-BIN2DEC(MID($B59,11,4))),"--")</f>
        <v>--</v>
      </c>
      <c r="N59" s="23" t="str" cm="1">
        <f t="array" ref="N59">IF(AND(I59&lt;&gt;"CONST",L59=0),INDEX('D2'!A:A,4-BIN2DEC(MID($B59,15,2))),"--")</f>
        <v>--</v>
      </c>
      <c r="O59" s="6">
        <f t="shared" si="8"/>
        <v>0</v>
      </c>
      <c r="P59" s="6">
        <f t="shared" si="5"/>
        <v>0</v>
      </c>
      <c r="Q59" s="6">
        <f t="shared" si="6"/>
        <v>1</v>
      </c>
      <c r="R59" s="3" t="str" cm="1">
        <f t="array" ref="R59">INDEX(Types!A:A,1+BIN2DEC(MID($B59,20,2)))</f>
        <v>Control</v>
      </c>
      <c r="S59" s="3" t="str" cm="1">
        <f t="array" ref="S59">IF(R59="ALU",INDEX(ALUOps!A:A,32-BIN2DEC(MID($B59,22,5))),"")</f>
        <v/>
      </c>
      <c r="T59" s="3" t="str" cm="1">
        <f t="array" ref="T59">IF(R59="ALU",INDEX(Tmp!A:A,4-BIN2DEC(MID($B59,27,2))),"")</f>
        <v/>
      </c>
      <c r="U59" s="6" t="str">
        <f t="shared" si="7"/>
        <v/>
      </c>
      <c r="V59" t="str" cm="1">
        <f t="array" ref="V59">IF(R59="Jump",INDEX(Jcond!A:A,16-BIN2DEC(MID($B59,22,4))),"")</f>
        <v/>
      </c>
      <c r="W59" t="str">
        <f t="shared" si="9"/>
        <v/>
      </c>
      <c r="X59" s="5" t="str" cm="1">
        <f t="array" ref="X59">IF(R59="Control",INDEX(IC!A:A,16-BIN2DEC(MID($B59,21,4))),"")</f>
        <v>FLUSH</v>
      </c>
      <c r="Y59" s="5" t="str" cm="1">
        <f t="array" ref="Y59">IF(X59="CALL",INDEX(Subroutines!A:A,32-BIN2DEC(MID($B59,25,5))),"")</f>
        <v/>
      </c>
      <c r="Z59" s="5" t="str" cm="1">
        <f t="array" ref="Z59">IF(R59="Control",INDEX(EC!A:A,8-BIN2DEC(MID($B59,25,3))),"")</f>
        <v>--</v>
      </c>
      <c r="AA59" s="5" t="str" cm="1">
        <f t="array" ref="AA59">IF(R59="Control",INDEX(SR!A:A,4-BIN2DEC(MID($B59,28,2))),"")</f>
        <v>--</v>
      </c>
    </row>
    <row r="60" spans="1:36" x14ac:dyDescent="0.25">
      <c r="A60" s="4" t="str">
        <f t="shared" si="2"/>
        <v>03A</v>
      </c>
      <c r="B60" s="2" t="s">
        <v>4</v>
      </c>
      <c r="C60" s="35" t="s">
        <v>1132</v>
      </c>
      <c r="D60" s="3"/>
      <c r="E60" s="3"/>
      <c r="F60" s="3"/>
      <c r="G60" s="3"/>
      <c r="H60" s="3">
        <f t="shared" si="3"/>
        <v>1</v>
      </c>
      <c r="I60" s="27" t="str" cm="1">
        <f t="array" ref="I60">IF(H60=0,INDEX(Source1!A:A, 32-BIN2DEC(LEFT($B60,5))),"--")</f>
        <v>--</v>
      </c>
      <c r="J60" s="63" t="str">
        <f t="shared" si="0"/>
        <v>--</v>
      </c>
      <c r="K60" s="27" t="str" cm="1">
        <f t="array" ref="K60">IF(H60=0,INDEX(Dest1!A:A,32-BIN2DEC(MID($B60,6,5))),"--")</f>
        <v>--</v>
      </c>
      <c r="L60" s="27">
        <f t="shared" si="4"/>
        <v>1</v>
      </c>
      <c r="M60" s="27" t="str" cm="1">
        <f t="array" ref="M60">IF(AND(I60&lt;&gt;"CONST",L60=0),INDEX(Source2!A:A,16-BIN2DEC(MID($B60,11,4))),"--")</f>
        <v>--</v>
      </c>
      <c r="N60" s="23" t="str" cm="1">
        <f t="array" ref="N60">IF(AND(I60&lt;&gt;"CONST",L60=0),INDEX('D2'!A:A,4-BIN2DEC(MID($B60,15,2))),"--")</f>
        <v>--</v>
      </c>
      <c r="O60" s="6">
        <f t="shared" si="8"/>
        <v>0</v>
      </c>
      <c r="P60" s="6">
        <f t="shared" si="5"/>
        <v>0</v>
      </c>
      <c r="Q60" s="6">
        <f t="shared" si="6"/>
        <v>0</v>
      </c>
      <c r="R60" s="3" t="str" cm="1">
        <f t="array" ref="R60">INDEX(Types!A:A,1+BIN2DEC(MID($B60,20,2)))</f>
        <v>Control</v>
      </c>
      <c r="S60" s="3" t="str" cm="1">
        <f t="array" ref="S60">IF(R60="ALU",INDEX(ALUOps!A:A,32-BIN2DEC(MID($B60,22,5))),"")</f>
        <v/>
      </c>
      <c r="T60" s="3" t="str" cm="1">
        <f t="array" ref="T60">IF(R60="ALU",INDEX(Tmp!A:A,4-BIN2DEC(MID($B60,27,2))),"")</f>
        <v/>
      </c>
      <c r="U60" s="6" t="str">
        <f t="shared" si="7"/>
        <v/>
      </c>
      <c r="V60" t="str" cm="1">
        <f t="array" ref="V60">IF(R60="Jump",INDEX(Jcond!A:A,16-BIN2DEC(MID($B60,22,4))),"")</f>
        <v/>
      </c>
      <c r="W60" t="str">
        <f t="shared" si="9"/>
        <v/>
      </c>
      <c r="X60" s="5" t="str" cm="1">
        <f t="array" ref="X60">IF(R60="Control",INDEX(IC!A:A,16-BIN2DEC(MID($B60,21,4))),"")</f>
        <v>--</v>
      </c>
      <c r="Y60" s="5" t="str" cm="1">
        <f t="array" ref="Y60">IF(X60="CALL",INDEX(Subroutines!A:A,32-BIN2DEC(MID($B60,25,5))),"")</f>
        <v/>
      </c>
      <c r="Z60" s="5" t="str" cm="1">
        <f t="array" ref="Z60">IF(R60="Control",INDEX(EC!A:A,8-BIN2DEC(MID($B60,25,3))),"")</f>
        <v>--</v>
      </c>
      <c r="AA60" s="5" t="str" cm="1">
        <f t="array" ref="AA60">IF(R60="Control",INDEX(SR!A:A,4-BIN2DEC(MID($B60,28,2))),"")</f>
        <v>--</v>
      </c>
    </row>
    <row r="61" spans="1:36" s="9" customFormat="1" ht="15.75" thickBot="1" x14ac:dyDescent="0.3">
      <c r="A61" s="7" t="str">
        <f t="shared" si="2"/>
        <v>03B</v>
      </c>
      <c r="B61" s="8" t="s">
        <v>4</v>
      </c>
      <c r="C61" s="38" t="s">
        <v>1133</v>
      </c>
      <c r="D61" s="10"/>
      <c r="E61" s="10"/>
      <c r="F61" s="10"/>
      <c r="G61" s="10"/>
      <c r="H61" s="10">
        <f t="shared" si="3"/>
        <v>1</v>
      </c>
      <c r="I61" s="30" t="str" cm="1">
        <f t="array" ref="I61">IF(H61=0,INDEX(Source1!A:A, 32-BIN2DEC(LEFT($B61,5))),"--")</f>
        <v>--</v>
      </c>
      <c r="J61" s="66" t="str">
        <f t="shared" si="0"/>
        <v>--</v>
      </c>
      <c r="K61" s="30" t="str" cm="1">
        <f t="array" ref="K61">IF(H61=0,INDEX(Dest1!A:A,32-BIN2DEC(MID($B61,6,5))),"--")</f>
        <v>--</v>
      </c>
      <c r="L61" s="30">
        <f t="shared" si="4"/>
        <v>1</v>
      </c>
      <c r="M61" s="30" t="str" cm="1">
        <f t="array" ref="M61">IF(AND(I61&lt;&gt;"CONST",L61=0),INDEX(Source2!A:A,16-BIN2DEC(MID($B61,11,4))),"--")</f>
        <v>--</v>
      </c>
      <c r="N61" s="26" t="str" cm="1">
        <f t="array" ref="N61">IF(AND(I61&lt;&gt;"CONST",L61=0),INDEX('D2'!A:A,4-BIN2DEC(MID($B61,15,2))),"--")</f>
        <v>--</v>
      </c>
      <c r="O61" s="11">
        <f t="shared" si="8"/>
        <v>0</v>
      </c>
      <c r="P61" s="11">
        <f t="shared" si="5"/>
        <v>0</v>
      </c>
      <c r="Q61" s="11">
        <f t="shared" si="6"/>
        <v>0</v>
      </c>
      <c r="R61" s="10" t="str" cm="1">
        <f t="array" ref="R61">INDEX(Types!A:A,1+BIN2DEC(MID($B61,20,2)))</f>
        <v>Control</v>
      </c>
      <c r="S61" s="10" t="str" cm="1">
        <f t="array" ref="S61">IF(R61="ALU",INDEX(ALUOps!A:A,32-BIN2DEC(MID($B61,22,5))),"")</f>
        <v/>
      </c>
      <c r="T61" s="10" t="str" cm="1">
        <f t="array" ref="T61">IF(R61="ALU",INDEX(Tmp!A:A,4-BIN2DEC(MID($B61,27,2))),"")</f>
        <v/>
      </c>
      <c r="U61" s="11" t="str">
        <f t="shared" si="7"/>
        <v/>
      </c>
      <c r="V61" s="9" t="str" cm="1">
        <f t="array" ref="V61">IF(R61="Jump",INDEX(Jcond!A:A,16-BIN2DEC(MID($B61,22,4))),"")</f>
        <v/>
      </c>
      <c r="W61" s="9" t="str">
        <f t="shared" si="9"/>
        <v/>
      </c>
      <c r="X61" s="54" t="str" cm="1">
        <f t="array" ref="X61">IF(R61="Control",INDEX(IC!A:A,16-BIN2DEC(MID($B61,21,4))),"")</f>
        <v>--</v>
      </c>
      <c r="Y61" s="54" t="str" cm="1">
        <f t="array" ref="Y61">IF(X61="CALL",INDEX(Subroutines!A:A,32-BIN2DEC(MID($B61,25,5))),"")</f>
        <v/>
      </c>
      <c r="Z61" s="54" t="str" cm="1">
        <f t="array" ref="Z61">IF(R61="Control",INDEX(EC!A:A,8-BIN2DEC(MID($B61,25,3))),"")</f>
        <v>--</v>
      </c>
      <c r="AA61" s="54" t="str" cm="1">
        <f t="array" ref="AA61">IF(R61="Control",INDEX(SR!A:A,4-BIN2DEC(MID($B61,28,2))),"")</f>
        <v>--</v>
      </c>
      <c r="AE61" s="60"/>
    </row>
    <row r="62" spans="1:36" x14ac:dyDescent="0.25">
      <c r="A62" s="4" t="str">
        <f t="shared" si="2"/>
        <v>03C</v>
      </c>
      <c r="B62" s="2" t="s">
        <v>63</v>
      </c>
      <c r="C62" s="35" t="s">
        <v>1126</v>
      </c>
      <c r="D62" s="2" t="s">
        <v>64</v>
      </c>
      <c r="E62" s="2" t="s">
        <v>927</v>
      </c>
      <c r="F62" s="2" t="s">
        <v>462</v>
      </c>
      <c r="G62" s="2"/>
      <c r="H62" s="3">
        <f t="shared" si="3"/>
        <v>0</v>
      </c>
      <c r="I62" s="27" t="str" cm="1">
        <f t="array" ref="I62">IF(H62=0,INDEX(Source1!A:A, 32-BIN2DEC(LEFT($B62,5))),"--")</f>
        <v>Q</v>
      </c>
      <c r="J62" s="63" t="str">
        <f t="shared" si="0"/>
        <v>--</v>
      </c>
      <c r="K62" s="27" t="str" cm="1">
        <f t="array" ref="K62">IF(H62=0,INDEX(Dest1!A:A,32-BIN2DEC(MID($B62,6,5))),"--")</f>
        <v>tmpBL</v>
      </c>
      <c r="L62" s="27">
        <f t="shared" si="4"/>
        <v>1</v>
      </c>
      <c r="M62" s="27" t="str" cm="1">
        <f t="array" ref="M62">IF(AND(I62&lt;&gt;"CONST",L62=0),INDEX(Source2!A:A,16-BIN2DEC(MID($B62,11,4))),"--")</f>
        <v>--</v>
      </c>
      <c r="N62" s="23" t="str" cm="1">
        <f t="array" ref="N62">IF(AND(I62&lt;&gt;"CONST",L62=0),INDEX('D2'!A:A,4-BIN2DEC(MID($B62,15,2))),"--")</f>
        <v>--</v>
      </c>
      <c r="O62" s="6">
        <f t="shared" si="8"/>
        <v>0</v>
      </c>
      <c r="P62" s="6">
        <f t="shared" si="5"/>
        <v>0</v>
      </c>
      <c r="Q62" s="6">
        <f t="shared" si="6"/>
        <v>0</v>
      </c>
      <c r="R62" s="3" t="str" cm="1">
        <f t="array" ref="R62">INDEX(Types!A:A,1+BIN2DEC(MID($B62,20,2)))</f>
        <v>Jump</v>
      </c>
      <c r="S62" s="3" t="str" cm="1">
        <f t="array" ref="S62">IF(R62="ALU",INDEX(ALUOps!A:A,32-BIN2DEC(MID($B62,22,5))),"")</f>
        <v/>
      </c>
      <c r="T62" s="3" t="str" cm="1">
        <f t="array" ref="T62">IF(R62="ALU",INDEX(Tmp!A:A,4-BIN2DEC(MID($B62,27,2))),"")</f>
        <v/>
      </c>
      <c r="U62" s="6" t="str">
        <f t="shared" si="7"/>
        <v/>
      </c>
      <c r="V62" t="str" cm="1">
        <f t="array" ref="V62">IF(R62="Jump",INDEX(Jcond!A:A,16-BIN2DEC(MID($B62,22,4))),"")</f>
        <v>JNW</v>
      </c>
      <c r="W62" s="42">
        <f t="shared" si="9"/>
        <v>2</v>
      </c>
      <c r="X62" s="5" t="str" cm="1">
        <f t="array" ref="X62">IF(R62="Control",INDEX(IC!A:A,16-BIN2DEC(MID($B62,21,4))),"")</f>
        <v/>
      </c>
      <c r="Y62" s="5" t="str" cm="1">
        <f t="array" ref="Y62">IF(X62="CALL",INDEX(Subroutines!A:A,32-BIN2DEC(MID($B62,25,5))),"")</f>
        <v/>
      </c>
      <c r="Z62" s="5" t="str" cm="1">
        <f t="array" ref="Z62">IF(R62="Control",INDEX(EC!A:A,8-BIN2DEC(MID($B62,25,3))),"")</f>
        <v/>
      </c>
      <c r="AA62" s="5" t="str" cm="1">
        <f t="array" ref="AA62">IF(R62="Control",INDEX(SR!A:A,4-BIN2DEC(MID($B62,28,2))),"")</f>
        <v/>
      </c>
      <c r="AD62" t="s">
        <v>964</v>
      </c>
      <c r="AJ62" s="1" t="s">
        <v>65</v>
      </c>
    </row>
    <row r="63" spans="1:36" x14ac:dyDescent="0.25">
      <c r="A63" s="4" t="str">
        <f t="shared" si="2"/>
        <v>03D</v>
      </c>
      <c r="B63" s="2" t="s">
        <v>66</v>
      </c>
      <c r="C63" s="35" t="s">
        <v>1127</v>
      </c>
      <c r="D63" s="3"/>
      <c r="E63" s="3"/>
      <c r="F63" s="3"/>
      <c r="G63" s="3"/>
      <c r="H63" s="3">
        <f t="shared" si="3"/>
        <v>0</v>
      </c>
      <c r="I63" s="27" t="str" cm="1">
        <f t="array" ref="I63">IF(H63=0,INDEX(Source1!A:A, 32-BIN2DEC(LEFT($B63,5))),"--")</f>
        <v>Q</v>
      </c>
      <c r="J63" s="63" t="str">
        <f t="shared" si="0"/>
        <v>--</v>
      </c>
      <c r="K63" s="27" t="str" cm="1">
        <f t="array" ref="K63">IF(H63=0,INDEX(Dest1!A:A,32-BIN2DEC(MID($B63,6,5))),"--")</f>
        <v>tmpBH</v>
      </c>
      <c r="L63" s="27">
        <f t="shared" si="4"/>
        <v>1</v>
      </c>
      <c r="M63" s="27" t="str" cm="1">
        <f t="array" ref="M63">IF(AND(I63&lt;&gt;"CONST",L63=0),INDEX(Source2!A:A,16-BIN2DEC(MID($B63,11,4))),"--")</f>
        <v>--</v>
      </c>
      <c r="N63" s="23" t="str" cm="1">
        <f t="array" ref="N63">IF(AND(I63&lt;&gt;"CONST",L63=0),INDEX('D2'!A:A,4-BIN2DEC(MID($B63,15,2))),"--")</f>
        <v>--</v>
      </c>
      <c r="O63" s="6">
        <f t="shared" si="8"/>
        <v>0</v>
      </c>
      <c r="P63" s="6">
        <f t="shared" si="5"/>
        <v>0</v>
      </c>
      <c r="Q63" s="6">
        <f t="shared" si="6"/>
        <v>0</v>
      </c>
      <c r="R63" s="3" t="str" cm="1">
        <f t="array" ref="R63">INDEX(Types!A:A,1+BIN2DEC(MID($B63,20,2)))</f>
        <v>Control</v>
      </c>
      <c r="S63" s="3" t="str" cm="1">
        <f t="array" ref="S63">IF(R63="ALU",INDEX(ALUOps!A:A,32-BIN2DEC(MID($B63,22,5))),"")</f>
        <v/>
      </c>
      <c r="T63" s="3" t="str" cm="1">
        <f t="array" ref="T63">IF(R63="ALU",INDEX(Tmp!A:A,4-BIN2DEC(MID($B63,27,2))),"")</f>
        <v/>
      </c>
      <c r="U63" s="6" t="str">
        <f t="shared" si="7"/>
        <v/>
      </c>
      <c r="V63" t="str" cm="1">
        <f t="array" ref="V63">IF(R63="Jump",INDEX(Jcond!A:A,16-BIN2DEC(MID($B63,22,4))),"")</f>
        <v/>
      </c>
      <c r="W63" t="str">
        <f t="shared" si="9"/>
        <v/>
      </c>
      <c r="X63" s="5" t="str" cm="1">
        <f t="array" ref="X63">IF(R63="Control",INDEX(IC!A:A,16-BIN2DEC(MID($B63,21,4))),"")</f>
        <v>--</v>
      </c>
      <c r="Y63" s="5" t="str" cm="1">
        <f t="array" ref="Y63">IF(X63="CALL",INDEX(Subroutines!A:A,32-BIN2DEC(MID($B63,25,5))),"")</f>
        <v/>
      </c>
      <c r="Z63" s="5" t="str" cm="1">
        <f t="array" ref="Z63">IF(R63="Control",INDEX(EC!A:A,8-BIN2DEC(MID($B63,25,3))),"")</f>
        <v>--</v>
      </c>
      <c r="AA63" s="5" t="str" cm="1">
        <f t="array" ref="AA63">IF(R63="Control",INDEX(SR!A:A,4-BIN2DEC(MID($B63,28,2))),"")</f>
        <v>--</v>
      </c>
    </row>
    <row r="64" spans="1:36" x14ac:dyDescent="0.25">
      <c r="A64" s="4" t="str">
        <f t="shared" si="2"/>
        <v>03E</v>
      </c>
      <c r="B64" s="2" t="s">
        <v>67</v>
      </c>
      <c r="C64" s="40" t="s">
        <v>1128</v>
      </c>
      <c r="D64" s="3"/>
      <c r="E64" s="3"/>
      <c r="F64" s="3"/>
      <c r="G64" s="3"/>
      <c r="H64" s="3">
        <f t="shared" si="3"/>
        <v>0</v>
      </c>
      <c r="I64" s="27" t="str" cm="1">
        <f t="array" ref="I64">IF(H64=0,INDEX(Source1!A:A, 32-BIN2DEC(LEFT($B64,5))),"--")</f>
        <v>tmpB</v>
      </c>
      <c r="J64" s="63" t="str">
        <f t="shared" si="0"/>
        <v>--</v>
      </c>
      <c r="K64" s="27" t="str" cm="1">
        <f t="array" ref="K64">IF(H64=0,INDEX(Dest1!A:A,32-BIN2DEC(MID($B64,6,5))),"--")</f>
        <v>tmpA</v>
      </c>
      <c r="L64" s="27">
        <f t="shared" si="4"/>
        <v>1</v>
      </c>
      <c r="M64" s="27" t="str" cm="1">
        <f t="array" ref="M64">IF(AND(I64&lt;&gt;"CONST",L64=0),INDEX(Source2!A:A,16-BIN2DEC(MID($B64,11,4))),"--")</f>
        <v>--</v>
      </c>
      <c r="N64" s="23" t="str" cm="1">
        <f t="array" ref="N64">IF(AND(I64&lt;&gt;"CONST",L64=0),INDEX('D2'!A:A,4-BIN2DEC(MID($B64,15,2))),"--")</f>
        <v>--</v>
      </c>
      <c r="O64" s="6">
        <f t="shared" si="8"/>
        <v>0</v>
      </c>
      <c r="P64" s="6">
        <f t="shared" si="5"/>
        <v>0</v>
      </c>
      <c r="Q64" s="6">
        <f t="shared" si="6"/>
        <v>0</v>
      </c>
      <c r="R64" s="3" t="str" cm="1">
        <f t="array" ref="R64">INDEX(Types!A:A,1+BIN2DEC(MID($B64,20,2)))</f>
        <v>ALU</v>
      </c>
      <c r="S64" s="3" t="str" cm="1">
        <f t="array" ref="S64">IF(R64="ALU",INDEX(ALUOps!A:A,32-BIN2DEC(MID($B64,22,5))),"")</f>
        <v>XI</v>
      </c>
      <c r="T64" s="3" t="str" cm="1">
        <f t="array" ref="T64">IF(R64="ALU",INDEX(Tmp!A:A,4-BIN2DEC(MID($B64,27,2))),"")</f>
        <v>tmpA</v>
      </c>
      <c r="U64" s="6">
        <f t="shared" si="7"/>
        <v>0</v>
      </c>
      <c r="V64" t="str" cm="1">
        <f t="array" ref="V64">IF(R64="Jump",INDEX(Jcond!A:A,16-BIN2DEC(MID($B64,22,4))),"")</f>
        <v/>
      </c>
      <c r="W64" t="str">
        <f t="shared" si="9"/>
        <v/>
      </c>
      <c r="X64" s="5" t="str" cm="1">
        <f t="array" ref="X64">IF(R64="Control",INDEX(IC!A:A,16-BIN2DEC(MID($B64,21,4))),"")</f>
        <v/>
      </c>
      <c r="Y64" s="5" t="str" cm="1">
        <f t="array" ref="Y64">IF(X64="CALL",INDEX(Subroutines!A:A,32-BIN2DEC(MID($B64,25,5))),"")</f>
        <v/>
      </c>
      <c r="Z64" s="5" t="str" cm="1">
        <f t="array" ref="Z64">IF(R64="Control",INDEX(EC!A:A,8-BIN2DEC(MID($B64,25,3))),"")</f>
        <v/>
      </c>
      <c r="AA64" s="5" t="str" cm="1">
        <f t="array" ref="AA64">IF(R64="Control",INDEX(SR!A:A,4-BIN2DEC(MID($B64,28,2))),"")</f>
        <v/>
      </c>
    </row>
    <row r="65" spans="1:36" x14ac:dyDescent="0.25">
      <c r="A65" s="4" t="str">
        <f t="shared" si="2"/>
        <v>03F</v>
      </c>
      <c r="B65" s="2" t="s">
        <v>68</v>
      </c>
      <c r="C65" s="35" t="s">
        <v>1129</v>
      </c>
      <c r="D65" s="3"/>
      <c r="E65" s="3"/>
      <c r="F65" s="3"/>
      <c r="G65" s="3"/>
      <c r="H65" s="3">
        <f t="shared" si="3"/>
        <v>0</v>
      </c>
      <c r="I65" s="27" t="str" cm="1">
        <f t="array" ref="I65">IF(H65=0,INDEX(Source1!A:A, 32-BIN2DEC(LEFT($B65,5))),"--")</f>
        <v>OP1</v>
      </c>
      <c r="J65" s="63" t="str">
        <f t="shared" si="0"/>
        <v>--</v>
      </c>
      <c r="K65" s="27" t="str" cm="1">
        <f t="array" ref="K65">IF(H65=0,INDEX(Dest1!A:A,32-BIN2DEC(MID($B65,6,5))),"--")</f>
        <v>tmpB</v>
      </c>
      <c r="L65" s="27">
        <f t="shared" si="4"/>
        <v>1</v>
      </c>
      <c r="M65" s="27" t="str" cm="1">
        <f t="array" ref="M65">IF(AND(I65&lt;&gt;"CONST",L65=0),INDEX(Source2!A:A,16-BIN2DEC(MID($B65,11,4))),"--")</f>
        <v>--</v>
      </c>
      <c r="N65" s="23" t="str" cm="1">
        <f t="array" ref="N65">IF(AND(I65&lt;&gt;"CONST",L65=0),INDEX('D2'!A:A,4-BIN2DEC(MID($B65,15,2))),"--")</f>
        <v>--</v>
      </c>
      <c r="O65" s="6">
        <f t="shared" si="8"/>
        <v>0</v>
      </c>
      <c r="P65" s="6">
        <f t="shared" si="5"/>
        <v>0</v>
      </c>
      <c r="Q65" s="6">
        <f t="shared" si="6"/>
        <v>0</v>
      </c>
      <c r="R65" s="3" t="str" cm="1">
        <f t="array" ref="R65">INDEX(Types!A:A,1+BIN2DEC(MID($B65,20,2)))</f>
        <v>Control</v>
      </c>
      <c r="S65" s="3" t="str" cm="1">
        <f t="array" ref="S65">IF(R65="ALU",INDEX(ALUOps!A:A,32-BIN2DEC(MID($B65,22,5))),"")</f>
        <v/>
      </c>
      <c r="T65" s="3" t="str" cm="1">
        <f t="array" ref="T65">IF(R65="ALU",INDEX(Tmp!A:A,4-BIN2DEC(MID($B65,27,2))),"")</f>
        <v/>
      </c>
      <c r="U65" s="6" t="str">
        <f t="shared" si="7"/>
        <v/>
      </c>
      <c r="V65" t="str" cm="1">
        <f t="array" ref="V65">IF(R65="Jump",INDEX(Jcond!A:A,16-BIN2DEC(MID($B65,22,4))),"")</f>
        <v/>
      </c>
      <c r="W65" t="str">
        <f t="shared" si="9"/>
        <v/>
      </c>
      <c r="X65" s="5" t="str" cm="1">
        <f t="array" ref="X65">IF(R65="Control",INDEX(IC!A:A,16-BIN2DEC(MID($B65,21,4))),"")</f>
        <v>--</v>
      </c>
      <c r="Y65" s="5" t="str" cm="1">
        <f t="array" ref="Y65">IF(X65="CALL",INDEX(Subroutines!A:A,32-BIN2DEC(MID($B65,25,5))),"")</f>
        <v/>
      </c>
      <c r="Z65" s="5" t="str" cm="1">
        <f t="array" ref="Z65">IF(R65="Control",INDEX(EC!A:A,8-BIN2DEC(MID($B65,25,3))),"")</f>
        <v>--</v>
      </c>
      <c r="AA65" s="5" t="str" cm="1">
        <f t="array" ref="AA65">IF(R65="Control",INDEX(SR!A:A,4-BIN2DEC(MID($B65,28,2))),"")</f>
        <v>--</v>
      </c>
    </row>
    <row r="66" spans="1:36" x14ac:dyDescent="0.25">
      <c r="A66" s="4" t="str">
        <f t="shared" si="2"/>
        <v>040</v>
      </c>
      <c r="B66" s="2" t="s">
        <v>3</v>
      </c>
      <c r="C66" s="35" t="s">
        <v>1130</v>
      </c>
      <c r="D66" s="2" t="s">
        <v>69</v>
      </c>
      <c r="E66" s="2" t="s">
        <v>927</v>
      </c>
      <c r="F66" s="2" t="s">
        <v>928</v>
      </c>
      <c r="G66" s="2"/>
      <c r="H66" s="3">
        <f t="shared" si="3"/>
        <v>0</v>
      </c>
      <c r="I66" s="27" t="str" cm="1">
        <f t="array" ref="I66">IF(H66=0,INDEX(Source1!A:A, 32-BIN2DEC(LEFT($B66,5))),"--")</f>
        <v>SIGMA</v>
      </c>
      <c r="J66" s="63" t="str">
        <f t="shared" ref="J66:J129" si="10">IF(I66="CONST",31-BIN2DEC(MID($B66,12,5)),"--")</f>
        <v>--</v>
      </c>
      <c r="K66" s="27" t="str" cm="1">
        <f t="array" ref="K66">IF(H66=0,INDEX(Dest1!A:A,32-BIN2DEC(MID($B66,6,5))),"--")</f>
        <v>OP1</v>
      </c>
      <c r="L66" s="27">
        <f t="shared" si="4"/>
        <v>1</v>
      </c>
      <c r="M66" s="27" t="str" cm="1">
        <f t="array" ref="M66">IF(AND(I66&lt;&gt;"CONST",L66=0),INDEX(Source2!A:A,16-BIN2DEC(MID($B66,11,4))),"--")</f>
        <v>--</v>
      </c>
      <c r="N66" s="23" t="str" cm="1">
        <f t="array" ref="N66">IF(AND(I66&lt;&gt;"CONST",L66=0),INDEX('D2'!A:A,4-BIN2DEC(MID($B66,15,2))),"--")</f>
        <v>--</v>
      </c>
      <c r="O66" s="6">
        <f t="shared" si="8"/>
        <v>0</v>
      </c>
      <c r="P66" s="6">
        <f t="shared" si="5"/>
        <v>1</v>
      </c>
      <c r="Q66" s="6">
        <f t="shared" si="6"/>
        <v>1</v>
      </c>
      <c r="R66" s="3" t="str" cm="1">
        <f t="array" ref="R66">INDEX(Types!A:A,1+BIN2DEC(MID($B66,20,2)))</f>
        <v>Control</v>
      </c>
      <c r="S66" s="3" t="str" cm="1">
        <f t="array" ref="S66">IF(R66="ALU",INDEX(ALUOps!A:A,32-BIN2DEC(MID($B66,22,5))),"")</f>
        <v/>
      </c>
      <c r="T66" s="3" t="str" cm="1">
        <f t="array" ref="T66">IF(R66="ALU",INDEX(Tmp!A:A,4-BIN2DEC(MID($B66,27,2))),"")</f>
        <v/>
      </c>
      <c r="U66" s="6" t="str">
        <f t="shared" si="7"/>
        <v/>
      </c>
      <c r="V66" t="str" cm="1">
        <f t="array" ref="V66">IF(R66="Jump",INDEX(Jcond!A:A,16-BIN2DEC(MID($B66,22,4))),"")</f>
        <v/>
      </c>
      <c r="W66" t="str">
        <f t="shared" si="9"/>
        <v/>
      </c>
      <c r="X66" s="5" t="str" cm="1">
        <f t="array" ref="X66">IF(R66="Control",INDEX(IC!A:A,16-BIN2DEC(MID($B66,21,4))),"")</f>
        <v>--</v>
      </c>
      <c r="Y66" s="5" t="str" cm="1">
        <f t="array" ref="Y66">IF(X66="CALL",INDEX(Subroutines!A:A,32-BIN2DEC(MID($B66,25,5))),"")</f>
        <v/>
      </c>
      <c r="Z66" s="5" t="str" cm="1">
        <f t="array" ref="Z66">IF(R66="Control",INDEX(EC!A:A,8-BIN2DEC(MID($B66,25,3))),"")</f>
        <v>COMMIT</v>
      </c>
      <c r="AA66" s="5" t="str" cm="1">
        <f t="array" ref="AA66">IF(R66="Control",INDEX(SR!A:A,4-BIN2DEC(MID($B66,28,2))),"")</f>
        <v>--</v>
      </c>
      <c r="AI66" t="s">
        <v>971</v>
      </c>
      <c r="AJ66" s="1" t="s">
        <v>65</v>
      </c>
    </row>
    <row r="67" spans="1:36" s="15" customFormat="1" x14ac:dyDescent="0.25">
      <c r="A67" s="12" t="str">
        <f t="shared" ref="A67:A130" si="11">DEC2HEX(ROW(A66)-ROW($A$1),3)</f>
        <v>041</v>
      </c>
      <c r="B67" s="13" t="s">
        <v>4</v>
      </c>
      <c r="C67" s="36"/>
      <c r="D67" s="14"/>
      <c r="E67" s="14"/>
      <c r="F67" s="14"/>
      <c r="G67" s="14"/>
      <c r="H67" s="14">
        <f t="shared" ref="H67:H130" si="12">IF(BIN2DEC(LEFT($B67,10))=0,1,0)</f>
        <v>1</v>
      </c>
      <c r="I67" s="28" t="str" cm="1">
        <f t="array" ref="I67">IF(H67=0,INDEX(Source1!A:A, 32-BIN2DEC(LEFT($B67,5))),"--")</f>
        <v>--</v>
      </c>
      <c r="J67" s="64" t="str">
        <f t="shared" si="10"/>
        <v>--</v>
      </c>
      <c r="K67" s="28" t="str" cm="1">
        <f t="array" ref="K67">IF(H67=0,INDEX(Dest1!A:A,32-BIN2DEC(MID($B67,6,5))),"--")</f>
        <v>--</v>
      </c>
      <c r="L67" s="28">
        <f t="shared" ref="L67:L130" si="13">IF(BIN2DEC(MID($B67,11,6))=0,1,0)</f>
        <v>1</v>
      </c>
      <c r="M67" s="28" t="str" cm="1">
        <f t="array" ref="M67">IF(AND(I67&lt;&gt;"CONST",L67=0),INDEX(Source2!A:A,16-BIN2DEC(MID($B67,11,4))),"--")</f>
        <v>--</v>
      </c>
      <c r="N67" s="24" t="str" cm="1">
        <f t="array" ref="N67">IF(AND(I67&lt;&gt;"CONST",L67=0),INDEX('D2'!A:A,4-BIN2DEC(MID($B67,15,2))),"--")</f>
        <v>--</v>
      </c>
      <c r="O67" s="16"/>
      <c r="P67" s="16"/>
      <c r="Q67" s="16"/>
      <c r="R67" s="14"/>
      <c r="S67" s="14" t="str" cm="1">
        <f t="array" ref="S67">IF(R67="ALU",INDEX(ALUOps!A:A,32-BIN2DEC(MID($B67,22,5))),"")</f>
        <v/>
      </c>
      <c r="T67" s="14" t="str" cm="1">
        <f t="array" ref="T67">IF(R67="ALU",INDEX(Tmp!A:A,4-BIN2DEC(MID($B67,27,2))),"")</f>
        <v/>
      </c>
      <c r="U67" s="16" t="str">
        <f t="shared" ref="U67:U130" si="14">IF(R67="ALU",1-BIN2DEC(MID($B67,29,1)),"")</f>
        <v/>
      </c>
      <c r="V67" s="15" t="str" cm="1">
        <f t="array" ref="V67">IF(R67="Jump",INDEX(Jcond!A:A,16-BIN2DEC(MID($B67,22,4))),"")</f>
        <v/>
      </c>
      <c r="W67" s="15" t="str">
        <f t="shared" si="9"/>
        <v/>
      </c>
      <c r="X67" s="52" t="str" cm="1">
        <f t="array" ref="X67">IF(R67="Control",INDEX(IC!A:A,16-BIN2DEC(MID($B67,21,4))),"")</f>
        <v/>
      </c>
      <c r="Y67" s="52" t="str" cm="1">
        <f t="array" ref="Y67">IF(X67="CALL",INDEX(Subroutines!A:A,32-BIN2DEC(MID($B67,25,5))),"")</f>
        <v/>
      </c>
      <c r="Z67" s="52" t="str" cm="1">
        <f t="array" ref="Z67">IF(R67="Control",INDEX(EC!A:A,8-BIN2DEC(MID($B67,25,3))),"")</f>
        <v/>
      </c>
      <c r="AA67" s="52" t="str" cm="1">
        <f t="array" ref="AA67">IF(R67="Control",INDEX(SR!A:A,4-BIN2DEC(MID($B67,28,2))),"")</f>
        <v/>
      </c>
      <c r="AE67" s="58"/>
    </row>
    <row r="68" spans="1:36" s="15" customFormat="1" x14ac:dyDescent="0.25">
      <c r="A68" s="12" t="str">
        <f t="shared" si="11"/>
        <v>042</v>
      </c>
      <c r="B68" s="13" t="s">
        <v>4</v>
      </c>
      <c r="C68" s="36"/>
      <c r="D68" s="14"/>
      <c r="E68" s="14"/>
      <c r="F68" s="14"/>
      <c r="G68" s="14"/>
      <c r="H68" s="14">
        <f t="shared" si="12"/>
        <v>1</v>
      </c>
      <c r="I68" s="28" t="str" cm="1">
        <f t="array" ref="I68">IF(H68=0,INDEX(Source1!A:A, 32-BIN2DEC(LEFT($B68,5))),"--")</f>
        <v>--</v>
      </c>
      <c r="J68" s="64" t="str">
        <f t="shared" si="10"/>
        <v>--</v>
      </c>
      <c r="K68" s="28" t="str" cm="1">
        <f t="array" ref="K68">IF(H68=0,INDEX(Dest1!A:A,32-BIN2DEC(MID($B68,6,5))),"--")</f>
        <v>--</v>
      </c>
      <c r="L68" s="28">
        <f t="shared" si="13"/>
        <v>1</v>
      </c>
      <c r="M68" s="28" t="str" cm="1">
        <f t="array" ref="M68">IF(AND(I68&lt;&gt;"CONST",L68=0),INDEX(Source2!A:A,16-BIN2DEC(MID($B68,11,4))),"--")</f>
        <v>--</v>
      </c>
      <c r="N68" s="24" t="str" cm="1">
        <f t="array" ref="N68">IF(AND(I68&lt;&gt;"CONST",L68=0),INDEX('D2'!A:A,4-BIN2DEC(MID($B68,15,2))),"--")</f>
        <v>--</v>
      </c>
      <c r="O68" s="16"/>
      <c r="P68" s="16"/>
      <c r="Q68" s="16"/>
      <c r="R68" s="14"/>
      <c r="S68" s="14" t="str" cm="1">
        <f t="array" ref="S68">IF(R68="ALU",INDEX(ALUOps!A:A,32-BIN2DEC(MID($B68,22,5))),"")</f>
        <v/>
      </c>
      <c r="T68" s="14" t="str" cm="1">
        <f t="array" ref="T68">IF(R68="ALU",INDEX(Tmp!A:A,4-BIN2DEC(MID($B68,27,2))),"")</f>
        <v/>
      </c>
      <c r="U68" s="16" t="str">
        <f t="shared" si="14"/>
        <v/>
      </c>
      <c r="V68" s="15" t="str" cm="1">
        <f t="array" ref="V68">IF(R68="Jump",INDEX(Jcond!A:A,16-BIN2DEC(MID($B68,22,4))),"")</f>
        <v/>
      </c>
      <c r="W68" s="15" t="str">
        <f t="shared" si="9"/>
        <v/>
      </c>
      <c r="X68" s="52" t="str" cm="1">
        <f t="array" ref="X68">IF(R68="Control",INDEX(IC!A:A,16-BIN2DEC(MID($B68,21,4))),"")</f>
        <v/>
      </c>
      <c r="Y68" s="52" t="str" cm="1">
        <f t="array" ref="Y68">IF(X68="CALL",INDEX(Subroutines!A:A,32-BIN2DEC(MID($B68,25,5))),"")</f>
        <v/>
      </c>
      <c r="Z68" s="52" t="str" cm="1">
        <f t="array" ref="Z68">IF(R68="Control",INDEX(EC!A:A,8-BIN2DEC(MID($B68,25,3))),"")</f>
        <v/>
      </c>
      <c r="AA68" s="52" t="str" cm="1">
        <f t="array" ref="AA68">IF(R68="Control",INDEX(SR!A:A,4-BIN2DEC(MID($B68,28,2))),"")</f>
        <v/>
      </c>
      <c r="AE68" s="58"/>
    </row>
    <row r="69" spans="1:36" s="20" customFormat="1" ht="15.75" thickBot="1" x14ac:dyDescent="0.3">
      <c r="A69" s="17" t="str">
        <f t="shared" si="11"/>
        <v>043</v>
      </c>
      <c r="B69" s="18" t="s">
        <v>4</v>
      </c>
      <c r="C69" s="37"/>
      <c r="D69" s="19"/>
      <c r="E69" s="19"/>
      <c r="F69" s="19"/>
      <c r="G69" s="19"/>
      <c r="H69" s="19">
        <f t="shared" si="12"/>
        <v>1</v>
      </c>
      <c r="I69" s="29" t="str" cm="1">
        <f t="array" ref="I69">IF(H69=0,INDEX(Source1!A:A, 32-BIN2DEC(LEFT($B69,5))),"--")</f>
        <v>--</v>
      </c>
      <c r="J69" s="65" t="str">
        <f t="shared" si="10"/>
        <v>--</v>
      </c>
      <c r="K69" s="29" t="str" cm="1">
        <f t="array" ref="K69">IF(H69=0,INDEX(Dest1!A:A,32-BIN2DEC(MID($B69,6,5))),"--")</f>
        <v>--</v>
      </c>
      <c r="L69" s="29">
        <f t="shared" si="13"/>
        <v>1</v>
      </c>
      <c r="M69" s="29" t="str" cm="1">
        <f t="array" ref="M69">IF(AND(I69&lt;&gt;"CONST",L69=0),INDEX(Source2!A:A,16-BIN2DEC(MID($B69,11,4))),"--")</f>
        <v>--</v>
      </c>
      <c r="N69" s="25" t="str" cm="1">
        <f t="array" ref="N69">IF(AND(I69&lt;&gt;"CONST",L69=0),INDEX('D2'!A:A,4-BIN2DEC(MID($B69,15,2))),"--")</f>
        <v>--</v>
      </c>
      <c r="O69" s="21"/>
      <c r="P69" s="21"/>
      <c r="Q69" s="21"/>
      <c r="R69" s="19"/>
      <c r="S69" s="19" t="str" cm="1">
        <f t="array" ref="S69">IF(R69="ALU",INDEX(ALUOps!A:A,32-BIN2DEC(MID($B69,22,5))),"")</f>
        <v/>
      </c>
      <c r="T69" s="19" t="str" cm="1">
        <f t="array" ref="T69">IF(R69="ALU",INDEX(Tmp!A:A,4-BIN2DEC(MID($B69,27,2))),"")</f>
        <v/>
      </c>
      <c r="U69" s="21" t="str">
        <f t="shared" si="14"/>
        <v/>
      </c>
      <c r="V69" s="20" t="str" cm="1">
        <f t="array" ref="V69">IF(R69="Jump",INDEX(Jcond!A:A,16-BIN2DEC(MID($B69,22,4))),"")</f>
        <v/>
      </c>
      <c r="W69" s="20" t="str">
        <f t="shared" si="9"/>
        <v/>
      </c>
      <c r="X69" s="53" t="str" cm="1">
        <f t="array" ref="X69">IF(R69="Control",INDEX(IC!A:A,16-BIN2DEC(MID($B69,21,4))),"")</f>
        <v/>
      </c>
      <c r="Y69" s="53" t="str" cm="1">
        <f t="array" ref="Y69">IF(X69="CALL",INDEX(Subroutines!A:A,32-BIN2DEC(MID($B69,25,5))),"")</f>
        <v/>
      </c>
      <c r="Z69" s="53" t="str" cm="1">
        <f t="array" ref="Z69">IF(R69="Control",INDEX(EC!A:A,8-BIN2DEC(MID($B69,25,3))),"")</f>
        <v/>
      </c>
      <c r="AA69" s="53" t="str" cm="1">
        <f t="array" ref="AA69">IF(R69="Control",INDEX(SR!A:A,4-BIN2DEC(MID($B69,28,2))),"")</f>
        <v/>
      </c>
      <c r="AE69" s="59"/>
    </row>
    <row r="70" spans="1:36" x14ac:dyDescent="0.25">
      <c r="A70" s="4" t="str">
        <f t="shared" si="11"/>
        <v>044</v>
      </c>
      <c r="B70" s="2" t="s">
        <v>70</v>
      </c>
      <c r="C70" s="35" t="s">
        <v>1126</v>
      </c>
      <c r="D70" s="2" t="s">
        <v>71</v>
      </c>
      <c r="E70" s="2" t="s">
        <v>927</v>
      </c>
      <c r="F70" s="2" t="s">
        <v>462</v>
      </c>
      <c r="G70" s="2"/>
      <c r="H70" s="3">
        <f t="shared" si="12"/>
        <v>0</v>
      </c>
      <c r="I70" s="27" t="str" cm="1">
        <f t="array" ref="I70">IF(H70=0,INDEX(Source1!A:A, 32-BIN2DEC(LEFT($B70,5))),"--")</f>
        <v>OP1</v>
      </c>
      <c r="J70" s="63" t="str">
        <f t="shared" si="10"/>
        <v>--</v>
      </c>
      <c r="K70" s="27" t="str" cm="1">
        <f t="array" ref="K70">IF(H70=0,INDEX(Dest1!A:A,32-BIN2DEC(MID($B70,6,5))),"--")</f>
        <v>tmpA</v>
      </c>
      <c r="L70" s="27">
        <f t="shared" si="13"/>
        <v>0</v>
      </c>
      <c r="M70" s="27" t="str" cm="1">
        <f t="array" ref="M70">IF(AND(I70&lt;&gt;"CONST",L70=0),INDEX(Source2!A:A,16-BIN2DEC(MID($B70,11,4))),"--")</f>
        <v>OP2</v>
      </c>
      <c r="N70" s="23" t="str" cm="1">
        <f t="array" ref="N70">IF(AND(I70&lt;&gt;"CONST",L70=0),INDEX('D2'!A:A,4-BIN2DEC(MID($B70,15,2))),"--")</f>
        <v>tmpB</v>
      </c>
      <c r="O70" s="6">
        <f t="shared" ref="O70:O130" si="15">BIN2DEC(MID($B70,17,1))</f>
        <v>0</v>
      </c>
      <c r="P70" s="6">
        <f t="shared" ref="P70:P130" si="16">BIN2DEC(MID($B70,18,1))</f>
        <v>0</v>
      </c>
      <c r="Q70" s="6">
        <f t="shared" ref="Q70:Q130" si="17">BIN2DEC(MID($B70,19,1))</f>
        <v>1</v>
      </c>
      <c r="R70" s="3" t="str" cm="1">
        <f t="array" ref="R70">INDEX(Types!A:A,1+BIN2DEC(MID($B70,20,2)))</f>
        <v>ALU</v>
      </c>
      <c r="S70" s="3" t="str" cm="1">
        <f t="array" ref="S70">IF(R70="ALU",INDEX(ALUOps!A:A,32-BIN2DEC(MID($B70,22,5))),"")</f>
        <v>AND</v>
      </c>
      <c r="T70" s="3" t="str" cm="1">
        <f t="array" ref="T70">IF(R70="ALU",INDEX(Tmp!A:A,4-BIN2DEC(MID($B70,27,2))),"")</f>
        <v>tmpA</v>
      </c>
      <c r="U70" s="6">
        <f t="shared" si="14"/>
        <v>0</v>
      </c>
      <c r="V70" t="str" cm="1">
        <f t="array" ref="V70">IF(R70="Jump",INDEX(Jcond!A:A,16-BIN2DEC(MID($B70,22,4))),"")</f>
        <v/>
      </c>
      <c r="W70" t="str">
        <f t="shared" si="9"/>
        <v/>
      </c>
      <c r="X70" s="5" t="str" cm="1">
        <f t="array" ref="X70">IF(R70="Control",INDEX(IC!A:A,16-BIN2DEC(MID($B70,21,4))),"")</f>
        <v/>
      </c>
      <c r="Y70" s="5" t="str" cm="1">
        <f t="array" ref="Y70">IF(X70="CALL",INDEX(Subroutines!A:A,32-BIN2DEC(MID($B70,25,5))),"")</f>
        <v/>
      </c>
      <c r="Z70" s="5" t="str" cm="1">
        <f t="array" ref="Z70">IF(R70="Control",INDEX(EC!A:A,8-BIN2DEC(MID($B70,25,3))),"")</f>
        <v/>
      </c>
      <c r="AA70" s="5" t="str" cm="1">
        <f t="array" ref="AA70">IF(R70="Control",INDEX(SR!A:A,4-BIN2DEC(MID($B70,28,2))),"")</f>
        <v/>
      </c>
      <c r="AD70" t="s">
        <v>965</v>
      </c>
      <c r="AE70" s="1" t="s">
        <v>1181</v>
      </c>
      <c r="AI70" s="1" t="s">
        <v>72</v>
      </c>
      <c r="AJ70" s="1" t="s">
        <v>72</v>
      </c>
    </row>
    <row r="71" spans="1:36" x14ac:dyDescent="0.25">
      <c r="A71" s="4" t="str">
        <f t="shared" si="11"/>
        <v>045</v>
      </c>
      <c r="B71" s="2" t="s">
        <v>73</v>
      </c>
      <c r="C71" s="35" t="s">
        <v>1127</v>
      </c>
      <c r="D71" s="3"/>
      <c r="E71" s="3"/>
      <c r="F71" s="3"/>
      <c r="G71" s="3"/>
      <c r="H71" s="3">
        <f t="shared" si="12"/>
        <v>0</v>
      </c>
      <c r="I71" s="27" t="str" cm="1">
        <f t="array" ref="I71">IF(H71=0,INDEX(Source1!A:A, 32-BIN2DEC(LEFT($B71,5))),"--")</f>
        <v>SIGMA</v>
      </c>
      <c r="J71" s="63" t="str">
        <f t="shared" si="10"/>
        <v>--</v>
      </c>
      <c r="K71" s="27" t="str" cm="1">
        <f t="array" ref="K71">IF(H71=0,INDEX(Dest1!A:A,32-BIN2DEC(MID($B71,6,5))),"--")</f>
        <v>NULL</v>
      </c>
      <c r="L71" s="27">
        <f t="shared" si="13"/>
        <v>1</v>
      </c>
      <c r="M71" s="27" t="str" cm="1">
        <f t="array" ref="M71">IF(AND(I71&lt;&gt;"CONST",L71=0),INDEX(Source2!A:A,16-BIN2DEC(MID($B71,11,4))),"--")</f>
        <v>--</v>
      </c>
      <c r="N71" s="23" t="str" cm="1">
        <f t="array" ref="N71">IF(AND(I71&lt;&gt;"CONST",L71=0),INDEX('D2'!A:A,4-BIN2DEC(MID($B71,15,2))),"--")</f>
        <v>--</v>
      </c>
      <c r="O71" s="6">
        <f t="shared" si="15"/>
        <v>0</v>
      </c>
      <c r="P71" s="6">
        <f t="shared" si="16"/>
        <v>1</v>
      </c>
      <c r="Q71" s="6">
        <f t="shared" si="17"/>
        <v>0</v>
      </c>
      <c r="R71" s="3" t="str" cm="1">
        <f t="array" ref="R71">INDEX(Types!A:A,1+BIN2DEC(MID($B71,20,2)))</f>
        <v>Control</v>
      </c>
      <c r="S71" s="3" t="str" cm="1">
        <f t="array" ref="S71">IF(R71="ALU",INDEX(ALUOps!A:A,32-BIN2DEC(MID($B71,22,5))),"")</f>
        <v/>
      </c>
      <c r="T71" s="3" t="str" cm="1">
        <f t="array" ref="T71">IF(R71="ALU",INDEX(Tmp!A:A,4-BIN2DEC(MID($B71,27,2))),"")</f>
        <v/>
      </c>
      <c r="U71" s="6" t="str">
        <f t="shared" si="14"/>
        <v/>
      </c>
      <c r="V71" t="str" cm="1">
        <f t="array" ref="V71">IF(R71="Jump",INDEX(Jcond!A:A,16-BIN2DEC(MID($B71,22,4))),"")</f>
        <v/>
      </c>
      <c r="W71" t="str">
        <f t="shared" ref="W71:W134" si="18">IF(R71="Jump",15-BIN2DEC(MID($B71,26,4)),"")</f>
        <v/>
      </c>
      <c r="X71" s="5" t="str" cm="1">
        <f t="array" ref="X71">IF(R71="Control",INDEX(IC!A:A,16-BIN2DEC(MID($B71,21,4))),"")</f>
        <v>--</v>
      </c>
      <c r="Y71" s="5" t="str" cm="1">
        <f t="array" ref="Y71">IF(X71="CALL",INDEX(Subroutines!A:A,32-BIN2DEC(MID($B71,25,5))),"")</f>
        <v/>
      </c>
      <c r="Z71" s="5" t="str" cm="1">
        <f t="array" ref="Z71">IF(R71="Control",INDEX(EC!A:A,8-BIN2DEC(MID($B71,25,3))),"")</f>
        <v>--</v>
      </c>
      <c r="AA71" s="5" t="str" cm="1">
        <f t="array" ref="AA71">IF(R71="Control",INDEX(SR!A:A,4-BIN2DEC(MID($B71,28,2))),"")</f>
        <v>--</v>
      </c>
    </row>
    <row r="72" spans="1:36" s="15" customFormat="1" x14ac:dyDescent="0.25">
      <c r="A72" s="12" t="str">
        <f t="shared" si="11"/>
        <v>046</v>
      </c>
      <c r="B72" s="13" t="s">
        <v>4</v>
      </c>
      <c r="C72" s="36"/>
      <c r="D72" s="14"/>
      <c r="E72" s="14"/>
      <c r="F72" s="14"/>
      <c r="G72" s="14"/>
      <c r="H72" s="14">
        <f t="shared" si="12"/>
        <v>1</v>
      </c>
      <c r="I72" s="28" t="str" cm="1">
        <f t="array" ref="I72">IF(H72=0,INDEX(Source1!A:A, 32-BIN2DEC(LEFT($B72,5))),"--")</f>
        <v>--</v>
      </c>
      <c r="J72" s="64" t="str">
        <f t="shared" si="10"/>
        <v>--</v>
      </c>
      <c r="K72" s="28" t="str" cm="1">
        <f t="array" ref="K72">IF(H72=0,INDEX(Dest1!A:A,32-BIN2DEC(MID($B72,6,5))),"--")</f>
        <v>--</v>
      </c>
      <c r="L72" s="28">
        <f t="shared" si="13"/>
        <v>1</v>
      </c>
      <c r="M72" s="28" t="str" cm="1">
        <f t="array" ref="M72">IF(AND(I72&lt;&gt;"CONST",L72=0),INDEX(Source2!A:A,16-BIN2DEC(MID($B72,11,4))),"--")</f>
        <v>--</v>
      </c>
      <c r="N72" s="24" t="str" cm="1">
        <f t="array" ref="N72">IF(AND(I72&lt;&gt;"CONST",L72=0),INDEX('D2'!A:A,4-BIN2DEC(MID($B72,15,2))),"--")</f>
        <v>--</v>
      </c>
      <c r="O72" s="16"/>
      <c r="P72" s="16"/>
      <c r="Q72" s="16"/>
      <c r="R72" s="14"/>
      <c r="S72" s="14" t="str" cm="1">
        <f t="array" ref="S72">IF(R72="ALU",INDEX(ALUOps!A:A,32-BIN2DEC(MID($B72,22,5))),"")</f>
        <v/>
      </c>
      <c r="T72" s="14" t="str" cm="1">
        <f t="array" ref="T72">IF(R72="ALU",INDEX(Tmp!A:A,4-BIN2DEC(MID($B72,27,2))),"")</f>
        <v/>
      </c>
      <c r="U72" s="16" t="str">
        <f t="shared" si="14"/>
        <v/>
      </c>
      <c r="V72" s="15" t="str" cm="1">
        <f t="array" ref="V72">IF(R72="Jump",INDEX(Jcond!A:A,16-BIN2DEC(MID($B72,22,4))),"")</f>
        <v/>
      </c>
      <c r="W72" s="15" t="str">
        <f t="shared" si="18"/>
        <v/>
      </c>
      <c r="X72" s="52" t="str" cm="1">
        <f t="array" ref="X72">IF(R72="Control",INDEX(IC!A:A,16-BIN2DEC(MID($B72,21,4))),"")</f>
        <v/>
      </c>
      <c r="Y72" s="52" t="str" cm="1">
        <f t="array" ref="Y72">IF(X72="CALL",INDEX(Subroutines!A:A,32-BIN2DEC(MID($B72,25,5))),"")</f>
        <v/>
      </c>
      <c r="Z72" s="52" t="str" cm="1">
        <f t="array" ref="Z72">IF(R72="Control",INDEX(EC!A:A,8-BIN2DEC(MID($B72,25,3))),"")</f>
        <v/>
      </c>
      <c r="AA72" s="52" t="str" cm="1">
        <f t="array" ref="AA72">IF(R72="Control",INDEX(SR!A:A,4-BIN2DEC(MID($B72,28,2))),"")</f>
        <v/>
      </c>
      <c r="AE72" s="58"/>
    </row>
    <row r="73" spans="1:36" s="20" customFormat="1" ht="15.75" thickBot="1" x14ac:dyDescent="0.3">
      <c r="A73" s="17" t="str">
        <f t="shared" si="11"/>
        <v>047</v>
      </c>
      <c r="B73" s="18" t="s">
        <v>4</v>
      </c>
      <c r="C73" s="37"/>
      <c r="D73" s="19"/>
      <c r="E73" s="19"/>
      <c r="F73" s="19"/>
      <c r="G73" s="19"/>
      <c r="H73" s="19">
        <f t="shared" si="12"/>
        <v>1</v>
      </c>
      <c r="I73" s="29" t="str" cm="1">
        <f t="array" ref="I73">IF(H73=0,INDEX(Source1!A:A, 32-BIN2DEC(LEFT($B73,5))),"--")</f>
        <v>--</v>
      </c>
      <c r="J73" s="65" t="str">
        <f t="shared" si="10"/>
        <v>--</v>
      </c>
      <c r="K73" s="29" t="str" cm="1">
        <f t="array" ref="K73">IF(H73=0,INDEX(Dest1!A:A,32-BIN2DEC(MID($B73,6,5))),"--")</f>
        <v>--</v>
      </c>
      <c r="L73" s="29">
        <f t="shared" si="13"/>
        <v>1</v>
      </c>
      <c r="M73" s="29" t="str" cm="1">
        <f t="array" ref="M73">IF(AND(I73&lt;&gt;"CONST",L73=0),INDEX(Source2!A:A,16-BIN2DEC(MID($B73,11,4))),"--")</f>
        <v>--</v>
      </c>
      <c r="N73" s="25" t="str" cm="1">
        <f t="array" ref="N73">IF(AND(I73&lt;&gt;"CONST",L73=0),INDEX('D2'!A:A,4-BIN2DEC(MID($B73,15,2))),"--")</f>
        <v>--</v>
      </c>
      <c r="O73" s="21"/>
      <c r="P73" s="21"/>
      <c r="Q73" s="21"/>
      <c r="R73" s="19"/>
      <c r="S73" s="19" t="str" cm="1">
        <f t="array" ref="S73">IF(R73="ALU",INDEX(ALUOps!A:A,32-BIN2DEC(MID($B73,22,5))),"")</f>
        <v/>
      </c>
      <c r="T73" s="19" t="str" cm="1">
        <f t="array" ref="T73">IF(R73="ALU",INDEX(Tmp!A:A,4-BIN2DEC(MID($B73,27,2))),"")</f>
        <v/>
      </c>
      <c r="U73" s="21" t="str">
        <f t="shared" si="14"/>
        <v/>
      </c>
      <c r="V73" s="20" t="str" cm="1">
        <f t="array" ref="V73">IF(R73="Jump",INDEX(Jcond!A:A,16-BIN2DEC(MID($B73,22,4))),"")</f>
        <v/>
      </c>
      <c r="W73" s="20" t="str">
        <f t="shared" si="18"/>
        <v/>
      </c>
      <c r="X73" s="53" t="str" cm="1">
        <f t="array" ref="X73">IF(R73="Control",INDEX(IC!A:A,16-BIN2DEC(MID($B73,21,4))),"")</f>
        <v/>
      </c>
      <c r="Y73" s="53" t="str" cm="1">
        <f t="array" ref="Y73">IF(X73="CALL",INDEX(Subroutines!A:A,32-BIN2DEC(MID($B73,25,5))),"")</f>
        <v/>
      </c>
      <c r="Z73" s="53" t="str" cm="1">
        <f t="array" ref="Z73">IF(R73="Control",INDEX(EC!A:A,8-BIN2DEC(MID($B73,25,3))),"")</f>
        <v/>
      </c>
      <c r="AA73" s="53" t="str" cm="1">
        <f t="array" ref="AA73">IF(R73="Control",INDEX(SR!A:A,4-BIN2DEC(MID($B73,28,2))),"")</f>
        <v/>
      </c>
      <c r="AE73" s="59"/>
    </row>
    <row r="74" spans="1:36" x14ac:dyDescent="0.25">
      <c r="A74" s="4" t="str">
        <f t="shared" si="11"/>
        <v>048</v>
      </c>
      <c r="B74" s="2" t="s">
        <v>74</v>
      </c>
      <c r="C74" s="35" t="s">
        <v>1126</v>
      </c>
      <c r="D74" s="2" t="s">
        <v>75</v>
      </c>
      <c r="E74" s="2" t="s">
        <v>927</v>
      </c>
      <c r="F74" s="2" t="s">
        <v>462</v>
      </c>
      <c r="G74" s="2"/>
      <c r="H74" s="3">
        <f t="shared" si="12"/>
        <v>0</v>
      </c>
      <c r="I74" s="27" t="str" cm="1">
        <f t="array" ref="I74">IF(H74=0,INDEX(Source1!A:A, 32-BIN2DEC(LEFT($B74,5))),"--")</f>
        <v>OP1</v>
      </c>
      <c r="J74" s="63" t="str">
        <f t="shared" si="10"/>
        <v>--</v>
      </c>
      <c r="K74" s="27" t="str" cm="1">
        <f t="array" ref="K74">IF(H74=0,INDEX(Dest1!A:A,32-BIN2DEC(MID($B74,6,5))),"--")</f>
        <v>tmpA</v>
      </c>
      <c r="L74" s="27">
        <f t="shared" si="13"/>
        <v>0</v>
      </c>
      <c r="M74" s="27" t="str" cm="1">
        <f t="array" ref="M74">IF(AND(I74&lt;&gt;"CONST",L74=0),INDEX(Source2!A:A,16-BIN2DEC(MID($B74,11,4))),"--")</f>
        <v>OP2</v>
      </c>
      <c r="N74" s="23" t="str" cm="1">
        <f t="array" ref="N74">IF(AND(I74&lt;&gt;"CONST",L74=0),INDEX('D2'!A:A,4-BIN2DEC(MID($B74,15,2))),"--")</f>
        <v>tmpB</v>
      </c>
      <c r="O74" s="6">
        <f t="shared" si="15"/>
        <v>0</v>
      </c>
      <c r="P74" s="6">
        <f t="shared" si="16"/>
        <v>0</v>
      </c>
      <c r="Q74" s="6">
        <f t="shared" si="17"/>
        <v>0</v>
      </c>
      <c r="R74" s="3" t="str" cm="1">
        <f t="array" ref="R74">INDEX(Types!A:A,1+BIN2DEC(MID($B74,20,2)))</f>
        <v>Control</v>
      </c>
      <c r="S74" s="3" t="str" cm="1">
        <f t="array" ref="S74">IF(R74="ALU",INDEX(ALUOps!A:A,32-BIN2DEC(MID($B74,22,5))),"")</f>
        <v/>
      </c>
      <c r="T74" s="3" t="str" cm="1">
        <f t="array" ref="T74">IF(R74="ALU",INDEX(Tmp!A:A,4-BIN2DEC(MID($B74,27,2))),"")</f>
        <v/>
      </c>
      <c r="U74" s="6" t="str">
        <f t="shared" si="14"/>
        <v/>
      </c>
      <c r="V74" t="str" cm="1">
        <f t="array" ref="V74">IF(R74="Jump",INDEX(Jcond!A:A,16-BIN2DEC(MID($B74,22,4))),"")</f>
        <v/>
      </c>
      <c r="W74" t="str">
        <f t="shared" si="18"/>
        <v/>
      </c>
      <c r="X74" s="5" t="str" cm="1">
        <f t="array" ref="X74">IF(R74="Control",INDEX(IC!A:A,16-BIN2DEC(MID($B74,21,4))),"")</f>
        <v>--</v>
      </c>
      <c r="Y74" s="5" t="str" cm="1">
        <f t="array" ref="Y74">IF(X74="CALL",INDEX(Subroutines!A:A,32-BIN2DEC(MID($B74,25,5))),"")</f>
        <v/>
      </c>
      <c r="Z74" s="5" t="str" cm="1">
        <f t="array" ref="Z74">IF(R74="Control",INDEX(EC!A:A,8-BIN2DEC(MID($B74,25,3))),"")</f>
        <v>--</v>
      </c>
      <c r="AA74" s="5" t="str" cm="1">
        <f t="array" ref="AA74">IF(R74="Control",INDEX(SR!A:A,4-BIN2DEC(MID($B74,28,2))),"")</f>
        <v>--</v>
      </c>
      <c r="AD74" t="s">
        <v>966</v>
      </c>
      <c r="AI74" s="1" t="s">
        <v>76</v>
      </c>
      <c r="AJ74" s="1" t="s">
        <v>76</v>
      </c>
    </row>
    <row r="75" spans="1:36" x14ac:dyDescent="0.25">
      <c r="A75" s="4" t="str">
        <f t="shared" si="11"/>
        <v>049</v>
      </c>
      <c r="B75" s="2" t="s">
        <v>77</v>
      </c>
      <c r="C75" s="35" t="s">
        <v>1127</v>
      </c>
      <c r="D75" s="3"/>
      <c r="E75" s="3"/>
      <c r="F75" s="3"/>
      <c r="G75" s="3"/>
      <c r="H75" s="3">
        <f t="shared" si="12"/>
        <v>0</v>
      </c>
      <c r="I75" s="27" t="str" cm="1">
        <f t="array" ref="I75">IF(H75=0,INDEX(Source1!A:A, 32-BIN2DEC(LEFT($B75,5))),"--")</f>
        <v>tmpA</v>
      </c>
      <c r="J75" s="63" t="str">
        <f t="shared" si="10"/>
        <v>--</v>
      </c>
      <c r="K75" s="27" t="str" cm="1">
        <f t="array" ref="K75">IF(H75=0,INDEX(Dest1!A:A,32-BIN2DEC(MID($B75,6,5))),"--")</f>
        <v>OP2</v>
      </c>
      <c r="L75" s="27">
        <f t="shared" si="13"/>
        <v>1</v>
      </c>
      <c r="M75" s="27" t="str" cm="1">
        <f t="array" ref="M75">IF(AND(I75&lt;&gt;"CONST",L75=0),INDEX(Source2!A:A,16-BIN2DEC(MID($B75,11,4))),"--")</f>
        <v>--</v>
      </c>
      <c r="N75" s="23" t="str" cm="1">
        <f t="array" ref="N75">IF(AND(I75&lt;&gt;"CONST",L75=0),INDEX('D2'!A:A,4-BIN2DEC(MID($B75,15,2))),"--")</f>
        <v>--</v>
      </c>
      <c r="O75" s="6">
        <f t="shared" si="15"/>
        <v>0</v>
      </c>
      <c r="P75" s="6">
        <f t="shared" si="16"/>
        <v>0</v>
      </c>
      <c r="Q75" s="6">
        <f t="shared" si="17"/>
        <v>1</v>
      </c>
      <c r="R75" s="3" t="str" cm="1">
        <f t="array" ref="R75">INDEX(Types!A:A,1+BIN2DEC(MID($B75,20,2)))</f>
        <v>Control</v>
      </c>
      <c r="S75" s="3" t="str" cm="1">
        <f t="array" ref="S75">IF(R75="ALU",INDEX(ALUOps!A:A,32-BIN2DEC(MID($B75,22,5))),"")</f>
        <v/>
      </c>
      <c r="T75" s="3" t="str" cm="1">
        <f t="array" ref="T75">IF(R75="ALU",INDEX(Tmp!A:A,4-BIN2DEC(MID($B75,27,2))),"")</f>
        <v/>
      </c>
      <c r="U75" s="6" t="str">
        <f t="shared" si="14"/>
        <v/>
      </c>
      <c r="V75" t="str" cm="1">
        <f t="array" ref="V75">IF(R75="Jump",INDEX(Jcond!A:A,16-BIN2DEC(MID($B75,22,4))),"")</f>
        <v/>
      </c>
      <c r="W75" t="str">
        <f t="shared" si="18"/>
        <v/>
      </c>
      <c r="X75" s="5" t="str" cm="1">
        <f t="array" ref="X75">IF(R75="Control",INDEX(IC!A:A,16-BIN2DEC(MID($B75,21,4))),"")</f>
        <v>--</v>
      </c>
      <c r="Y75" s="5" t="str" cm="1">
        <f t="array" ref="Y75">IF(X75="CALL",INDEX(Subroutines!A:A,32-BIN2DEC(MID($B75,25,5))),"")</f>
        <v/>
      </c>
      <c r="Z75" s="5" t="str" cm="1">
        <f t="array" ref="Z75">IF(R75="Control",INDEX(EC!A:A,8-BIN2DEC(MID($B75,25,3))),"")</f>
        <v>COMMIT</v>
      </c>
      <c r="AA75" s="5" t="str" cm="1">
        <f t="array" ref="AA75">IF(R75="Control",INDEX(SR!A:A,4-BIN2DEC(MID($B75,28,2))),"")</f>
        <v>--</v>
      </c>
    </row>
    <row r="76" spans="1:36" x14ac:dyDescent="0.25">
      <c r="A76" s="4" t="str">
        <f t="shared" si="11"/>
        <v>04A</v>
      </c>
      <c r="B76" s="2" t="s">
        <v>78</v>
      </c>
      <c r="C76" s="35" t="s">
        <v>1128</v>
      </c>
      <c r="E76" s="3"/>
      <c r="F76" s="3"/>
      <c r="G76" s="3"/>
      <c r="H76" s="3">
        <f t="shared" si="12"/>
        <v>0</v>
      </c>
      <c r="I76" s="27" t="str" cm="1">
        <f t="array" ref="I76">IF(H76=0,INDEX(Source1!A:A, 32-BIN2DEC(LEFT($B76,5))),"--")</f>
        <v>tmpB</v>
      </c>
      <c r="J76" s="63" t="str">
        <f t="shared" si="10"/>
        <v>--</v>
      </c>
      <c r="K76" s="27" t="str" cm="1">
        <f t="array" ref="K76">IF(H76=0,INDEX(Dest1!A:A,32-BIN2DEC(MID($B76,6,5))),"--")</f>
        <v>OP1</v>
      </c>
      <c r="L76" s="27">
        <f t="shared" si="13"/>
        <v>1</v>
      </c>
      <c r="M76" s="27" t="str" cm="1">
        <f t="array" ref="M76">IF(AND(I76&lt;&gt;"CONST",L76=0),INDEX(Source2!A:A,16-BIN2DEC(MID($B76,11,4))),"--")</f>
        <v>--</v>
      </c>
      <c r="N76" s="23" t="str" cm="1">
        <f t="array" ref="N76">IF(AND(I76&lt;&gt;"CONST",L76=0),INDEX('D2'!A:A,4-BIN2DEC(MID($B76,15,2))),"--")</f>
        <v>--</v>
      </c>
      <c r="O76" s="6">
        <f t="shared" si="15"/>
        <v>0</v>
      </c>
      <c r="P76" s="6">
        <f t="shared" si="16"/>
        <v>0</v>
      </c>
      <c r="Q76" s="6">
        <f t="shared" si="17"/>
        <v>0</v>
      </c>
      <c r="R76" s="3" t="str" cm="1">
        <f t="array" ref="R76">INDEX(Types!A:A,1+BIN2DEC(MID($B76,20,2)))</f>
        <v>Control</v>
      </c>
      <c r="S76" s="3" t="str" cm="1">
        <f t="array" ref="S76">IF(R76="ALU",INDEX(ALUOps!A:A,32-BIN2DEC(MID($B76,22,5))),"")</f>
        <v/>
      </c>
      <c r="T76" s="3" t="str" cm="1">
        <f t="array" ref="T76">IF(R76="ALU",INDEX(Tmp!A:A,4-BIN2DEC(MID($B76,27,2))),"")</f>
        <v/>
      </c>
      <c r="U76" s="6" t="str">
        <f t="shared" si="14"/>
        <v/>
      </c>
      <c r="V76" t="str" cm="1">
        <f t="array" ref="V76">IF(R76="Jump",INDEX(Jcond!A:A,16-BIN2DEC(MID($B76,22,4))),"")</f>
        <v/>
      </c>
      <c r="W76" t="str">
        <f t="shared" si="18"/>
        <v/>
      </c>
      <c r="X76" s="5" t="str" cm="1">
        <f t="array" ref="X76">IF(R76="Control",INDEX(IC!A:A,16-BIN2DEC(MID($B76,21,4))),"")</f>
        <v>--</v>
      </c>
      <c r="Y76" s="5" t="str" cm="1">
        <f t="array" ref="Y76">IF(X76="CALL",INDEX(Subroutines!A:A,32-BIN2DEC(MID($B76,25,5))),"")</f>
        <v/>
      </c>
      <c r="Z76" s="5" t="str" cm="1">
        <f t="array" ref="Z76">IF(R76="Control",INDEX(EC!A:A,8-BIN2DEC(MID($B76,25,3))),"")</f>
        <v>--</v>
      </c>
      <c r="AA76" s="5" t="str" cm="1">
        <f t="array" ref="AA76">IF(R76="Control",INDEX(SR!A:A,4-BIN2DEC(MID($B76,28,2))),"")</f>
        <v>--</v>
      </c>
    </row>
    <row r="77" spans="1:36" s="20" customFormat="1" ht="15.75" thickBot="1" x14ac:dyDescent="0.3">
      <c r="A77" s="17" t="str">
        <f t="shared" si="11"/>
        <v>04B</v>
      </c>
      <c r="B77" s="18" t="s">
        <v>4</v>
      </c>
      <c r="C77" s="37"/>
      <c r="D77" s="19"/>
      <c r="E77" s="19"/>
      <c r="F77" s="19"/>
      <c r="G77" s="19"/>
      <c r="H77" s="19">
        <f t="shared" si="12"/>
        <v>1</v>
      </c>
      <c r="I77" s="29" t="str" cm="1">
        <f t="array" ref="I77">IF(H77=0,INDEX(Source1!A:A, 32-BIN2DEC(LEFT($B77,5))),"--")</f>
        <v>--</v>
      </c>
      <c r="J77" s="65" t="str">
        <f t="shared" si="10"/>
        <v>--</v>
      </c>
      <c r="K77" s="29" t="str" cm="1">
        <f t="array" ref="K77">IF(H77=0,INDEX(Dest1!A:A,32-BIN2DEC(MID($B77,6,5))),"--")</f>
        <v>--</v>
      </c>
      <c r="L77" s="29">
        <f t="shared" si="13"/>
        <v>1</v>
      </c>
      <c r="M77" s="29" t="str" cm="1">
        <f t="array" ref="M77">IF(AND(I77&lt;&gt;"CONST",L77=0),INDEX(Source2!A:A,16-BIN2DEC(MID($B77,11,4))),"--")</f>
        <v>--</v>
      </c>
      <c r="N77" s="25" t="str" cm="1">
        <f t="array" ref="N77">IF(AND(I77&lt;&gt;"CONST",L77=0),INDEX('D2'!A:A,4-BIN2DEC(MID($B77,15,2))),"--")</f>
        <v>--</v>
      </c>
      <c r="O77" s="21"/>
      <c r="P77" s="21"/>
      <c r="Q77" s="21"/>
      <c r="R77" s="19"/>
      <c r="S77" s="19" t="str" cm="1">
        <f t="array" ref="S77">IF(R77="ALU",INDEX(ALUOps!A:A,32-BIN2DEC(MID($B77,22,5))),"")</f>
        <v/>
      </c>
      <c r="T77" s="19" t="str" cm="1">
        <f t="array" ref="T77">IF(R77="ALU",INDEX(Tmp!A:A,4-BIN2DEC(MID($B77,27,2))),"")</f>
        <v/>
      </c>
      <c r="U77" s="21" t="str">
        <f t="shared" si="14"/>
        <v/>
      </c>
      <c r="V77" s="20" t="str" cm="1">
        <f t="array" ref="V77">IF(R77="Jump",INDEX(Jcond!A:A,16-BIN2DEC(MID($B77,22,4))),"")</f>
        <v/>
      </c>
      <c r="W77" s="20" t="str">
        <f t="shared" si="18"/>
        <v/>
      </c>
      <c r="X77" s="53" t="str" cm="1">
        <f t="array" ref="X77">IF(R77="Control",INDEX(IC!A:A,16-BIN2DEC(MID($B77,21,4))),"")</f>
        <v/>
      </c>
      <c r="Y77" s="53" t="str" cm="1">
        <f t="array" ref="Y77">IF(X77="CALL",INDEX(Subroutines!A:A,32-BIN2DEC(MID($B77,25,5))),"")</f>
        <v/>
      </c>
      <c r="Z77" s="53" t="str" cm="1">
        <f t="array" ref="Z77">IF(R77="Control",INDEX(EC!A:A,8-BIN2DEC(MID($B77,25,3))),"")</f>
        <v/>
      </c>
      <c r="AA77" s="53" t="str" cm="1">
        <f t="array" ref="AA77">IF(R77="Control",INDEX(SR!A:A,4-BIN2DEC(MID($B77,28,2))),"")</f>
        <v/>
      </c>
      <c r="AE77" s="59"/>
    </row>
    <row r="78" spans="1:36" x14ac:dyDescent="0.25">
      <c r="A78" s="4" t="str">
        <f t="shared" si="11"/>
        <v>04C</v>
      </c>
      <c r="B78" s="2" t="s">
        <v>79</v>
      </c>
      <c r="C78" s="35" t="s">
        <v>1126</v>
      </c>
      <c r="D78" s="2" t="s">
        <v>80</v>
      </c>
      <c r="E78" s="2" t="s">
        <v>927</v>
      </c>
      <c r="F78" s="2" t="s">
        <v>462</v>
      </c>
      <c r="G78" s="2"/>
      <c r="H78" s="3">
        <f t="shared" si="12"/>
        <v>0</v>
      </c>
      <c r="I78" s="27" t="str" cm="1">
        <f t="array" ref="I78">IF(H78=0,INDEX(Source1!A:A, 32-BIN2DEC(LEFT($B78,5))),"--")</f>
        <v>OP2</v>
      </c>
      <c r="J78" s="63" t="str">
        <f t="shared" si="10"/>
        <v>--</v>
      </c>
      <c r="K78" s="27" t="str" cm="1">
        <f t="array" ref="K78">IF(H78=0,INDEX(Dest1!A:A,32-BIN2DEC(MID($B78,6,5))),"--")</f>
        <v>tmpA</v>
      </c>
      <c r="L78" s="27">
        <f t="shared" si="13"/>
        <v>1</v>
      </c>
      <c r="M78" s="27" t="str" cm="1">
        <f t="array" ref="M78">IF(AND(I78&lt;&gt;"CONST",L78=0),INDEX(Source2!A:A,16-BIN2DEC(MID($B78,11,4))),"--")</f>
        <v>--</v>
      </c>
      <c r="N78" s="23" t="str" cm="1">
        <f t="array" ref="N78">IF(AND(I78&lt;&gt;"CONST",L78=0),INDEX('D2'!A:A,4-BIN2DEC(MID($B78,15,2))),"--")</f>
        <v>--</v>
      </c>
      <c r="O78" s="6">
        <f t="shared" si="15"/>
        <v>0</v>
      </c>
      <c r="P78" s="6">
        <f t="shared" si="16"/>
        <v>0</v>
      </c>
      <c r="Q78" s="6">
        <f t="shared" si="17"/>
        <v>0</v>
      </c>
      <c r="R78" s="3" t="str" cm="1">
        <f t="array" ref="R78">INDEX(Types!A:A,1+BIN2DEC(MID($B78,20,2)))</f>
        <v>Control</v>
      </c>
      <c r="S78" s="3" t="str" cm="1">
        <f t="array" ref="S78">IF(R78="ALU",INDEX(ALUOps!A:A,32-BIN2DEC(MID($B78,22,5))),"")</f>
        <v/>
      </c>
      <c r="T78" s="3" t="str" cm="1">
        <f t="array" ref="T78">IF(R78="ALU",INDEX(Tmp!A:A,4-BIN2DEC(MID($B78,27,2))),"")</f>
        <v/>
      </c>
      <c r="U78" s="6" t="str">
        <f t="shared" si="14"/>
        <v/>
      </c>
      <c r="V78" t="str" cm="1">
        <f t="array" ref="V78">IF(R78="Jump",INDEX(Jcond!A:A,16-BIN2DEC(MID($B78,22,4))),"")</f>
        <v/>
      </c>
      <c r="W78" t="str">
        <f t="shared" si="18"/>
        <v/>
      </c>
      <c r="X78" s="5" t="str" cm="1">
        <f t="array" ref="X78">IF(R78="Control",INDEX(IC!A:A,16-BIN2DEC(MID($B78,21,4))),"")</f>
        <v>--</v>
      </c>
      <c r="Y78" s="5" t="str" cm="1">
        <f t="array" ref="Y78">IF(X78="CALL",INDEX(Subroutines!A:A,32-BIN2DEC(MID($B78,25,5))),"")</f>
        <v/>
      </c>
      <c r="Z78" s="5" t="str" cm="1">
        <f t="array" ref="Z78">IF(R78="Control",INDEX(EC!A:A,8-BIN2DEC(MID($B78,25,3))),"")</f>
        <v>--</v>
      </c>
      <c r="AA78" s="5" t="str" cm="1">
        <f t="array" ref="AA78">IF(R78="Control",INDEX(SR!A:A,4-BIN2DEC(MID($B78,28,2))),"")</f>
        <v>--</v>
      </c>
      <c r="AD78" t="s">
        <v>967</v>
      </c>
      <c r="AI78" t="s">
        <v>970</v>
      </c>
      <c r="AJ78" s="1" t="s">
        <v>81</v>
      </c>
    </row>
    <row r="79" spans="1:36" x14ac:dyDescent="0.25">
      <c r="A79" s="4" t="str">
        <f t="shared" si="11"/>
        <v>04D</v>
      </c>
      <c r="B79" s="2" t="s">
        <v>82</v>
      </c>
      <c r="C79" s="35" t="s">
        <v>1127</v>
      </c>
      <c r="D79" s="3"/>
      <c r="E79" s="3"/>
      <c r="F79" s="3"/>
      <c r="G79" s="3"/>
      <c r="H79" s="3">
        <f t="shared" si="12"/>
        <v>0</v>
      </c>
      <c r="I79" s="27" t="str" cm="1">
        <f t="array" ref="I79">IF(H79=0,INDEX(Source1!A:A, 32-BIN2DEC(LEFT($B79,5))),"--")</f>
        <v>tmpA</v>
      </c>
      <c r="J79" s="63" t="str">
        <f t="shared" si="10"/>
        <v>--</v>
      </c>
      <c r="K79" s="27" t="str" cm="1">
        <f t="array" ref="K79">IF(H79=0,INDEX(Dest1!A:A,32-BIN2DEC(MID($B79,6,5))),"--")</f>
        <v>OP1</v>
      </c>
      <c r="L79" s="27">
        <f t="shared" si="13"/>
        <v>1</v>
      </c>
      <c r="M79" s="27" t="str" cm="1">
        <f t="array" ref="M79">IF(AND(I79&lt;&gt;"CONST",L79=0),INDEX(Source2!A:A,16-BIN2DEC(MID($B79,11,4))),"--")</f>
        <v>--</v>
      </c>
      <c r="N79" s="23" t="str" cm="1">
        <f t="array" ref="N79">IF(AND(I79&lt;&gt;"CONST",L79=0),INDEX('D2'!A:A,4-BIN2DEC(MID($B79,15,2))),"--")</f>
        <v>--</v>
      </c>
      <c r="O79" s="6">
        <f t="shared" si="15"/>
        <v>0</v>
      </c>
      <c r="P79" s="6">
        <f t="shared" si="16"/>
        <v>0</v>
      </c>
      <c r="Q79" s="6">
        <f t="shared" si="17"/>
        <v>1</v>
      </c>
      <c r="R79" s="3" t="str" cm="1">
        <f t="array" ref="R79">INDEX(Types!A:A,1+BIN2DEC(MID($B79,20,2)))</f>
        <v>Control</v>
      </c>
      <c r="S79" s="3" t="str" cm="1">
        <f t="array" ref="S79">IF(R79="ALU",INDEX(ALUOps!A:A,32-BIN2DEC(MID($B79,22,5))),"")</f>
        <v/>
      </c>
      <c r="T79" s="3" t="str" cm="1">
        <f t="array" ref="T79">IF(R79="ALU",INDEX(Tmp!A:A,4-BIN2DEC(MID($B79,27,2))),"")</f>
        <v/>
      </c>
      <c r="U79" s="6" t="str">
        <f t="shared" si="14"/>
        <v/>
      </c>
      <c r="V79" t="str" cm="1">
        <f t="array" ref="V79">IF(R79="Jump",INDEX(Jcond!A:A,16-BIN2DEC(MID($B79,22,4))),"")</f>
        <v/>
      </c>
      <c r="W79" t="str">
        <f t="shared" si="18"/>
        <v/>
      </c>
      <c r="X79" s="5" t="str" cm="1">
        <f t="array" ref="X79">IF(R79="Control",INDEX(IC!A:A,16-BIN2DEC(MID($B79,21,4))),"")</f>
        <v>--</v>
      </c>
      <c r="Y79" s="5" t="str" cm="1">
        <f t="array" ref="Y79">IF(X79="CALL",INDEX(Subroutines!A:A,32-BIN2DEC(MID($B79,25,5))),"")</f>
        <v/>
      </c>
      <c r="Z79" s="5" t="str" cm="1">
        <f t="array" ref="Z79">IF(R79="Control",INDEX(EC!A:A,8-BIN2DEC(MID($B79,25,3))),"")</f>
        <v>COMMIT</v>
      </c>
      <c r="AA79" s="5" t="str" cm="1">
        <f t="array" ref="AA79">IF(R79="Control",INDEX(SR!A:A,4-BIN2DEC(MID($B79,28,2))),"")</f>
        <v>--</v>
      </c>
    </row>
    <row r="80" spans="1:36" s="15" customFormat="1" x14ac:dyDescent="0.25">
      <c r="A80" s="12" t="str">
        <f t="shared" si="11"/>
        <v>04E</v>
      </c>
      <c r="B80" s="13" t="s">
        <v>4</v>
      </c>
      <c r="C80" s="36"/>
      <c r="D80" s="14"/>
      <c r="E80" s="14"/>
      <c r="F80" s="14"/>
      <c r="G80" s="14"/>
      <c r="H80" s="14">
        <f t="shared" si="12"/>
        <v>1</v>
      </c>
      <c r="I80" s="28" t="str" cm="1">
        <f t="array" ref="I80">IF(H80=0,INDEX(Source1!A:A, 32-BIN2DEC(LEFT($B80,5))),"--")</f>
        <v>--</v>
      </c>
      <c r="J80" s="64" t="str">
        <f t="shared" si="10"/>
        <v>--</v>
      </c>
      <c r="K80" s="28" t="str" cm="1">
        <f t="array" ref="K80">IF(H80=0,INDEX(Dest1!A:A,32-BIN2DEC(MID($B80,6,5))),"--")</f>
        <v>--</v>
      </c>
      <c r="L80" s="28">
        <f t="shared" si="13"/>
        <v>1</v>
      </c>
      <c r="M80" s="28" t="str" cm="1">
        <f t="array" ref="M80">IF(AND(I80&lt;&gt;"CONST",L80=0),INDEX(Source2!A:A,16-BIN2DEC(MID($B80,11,4))),"--")</f>
        <v>--</v>
      </c>
      <c r="N80" s="24" t="str" cm="1">
        <f t="array" ref="N80">IF(AND(I80&lt;&gt;"CONST",L80=0),INDEX('D2'!A:A,4-BIN2DEC(MID($B80,15,2))),"--")</f>
        <v>--</v>
      </c>
      <c r="O80" s="16"/>
      <c r="P80" s="16"/>
      <c r="Q80" s="16"/>
      <c r="R80" s="14"/>
      <c r="S80" s="14" t="str" cm="1">
        <f t="array" ref="S80">IF(R80="ALU",INDEX(ALUOps!A:A,32-BIN2DEC(MID($B80,22,5))),"")</f>
        <v/>
      </c>
      <c r="T80" s="14" t="str" cm="1">
        <f t="array" ref="T80">IF(R80="ALU",INDEX(Tmp!A:A,4-BIN2DEC(MID($B80,27,2))),"")</f>
        <v/>
      </c>
      <c r="U80" s="16" t="str">
        <f t="shared" si="14"/>
        <v/>
      </c>
      <c r="V80" s="15" t="str" cm="1">
        <f t="array" ref="V80">IF(R80="Jump",INDEX(Jcond!A:A,16-BIN2DEC(MID($B80,22,4))),"")</f>
        <v/>
      </c>
      <c r="W80" s="15" t="str">
        <f t="shared" si="18"/>
        <v/>
      </c>
      <c r="X80" s="52" t="str" cm="1">
        <f t="array" ref="X80">IF(R80="Control",INDEX(IC!A:A,16-BIN2DEC(MID($B80,21,4))),"")</f>
        <v/>
      </c>
      <c r="Y80" s="52" t="str" cm="1">
        <f t="array" ref="Y80">IF(X80="CALL",INDEX(Subroutines!A:A,32-BIN2DEC(MID($B80,25,5))),"")</f>
        <v/>
      </c>
      <c r="Z80" s="52" t="str" cm="1">
        <f t="array" ref="Z80">IF(R80="Control",INDEX(EC!A:A,8-BIN2DEC(MID($B80,25,3))),"")</f>
        <v/>
      </c>
      <c r="AA80" s="52" t="str" cm="1">
        <f t="array" ref="AA80">IF(R80="Control",INDEX(SR!A:A,4-BIN2DEC(MID($B80,28,2))),"")</f>
        <v/>
      </c>
      <c r="AE80" s="58"/>
    </row>
    <row r="81" spans="1:36" s="20" customFormat="1" ht="15.75" thickBot="1" x14ac:dyDescent="0.3">
      <c r="A81" s="17" t="str">
        <f t="shared" si="11"/>
        <v>04F</v>
      </c>
      <c r="B81" s="18" t="s">
        <v>4</v>
      </c>
      <c r="C81" s="37"/>
      <c r="D81" s="19"/>
      <c r="E81" s="19"/>
      <c r="F81" s="19"/>
      <c r="G81" s="19"/>
      <c r="H81" s="19">
        <f t="shared" si="12"/>
        <v>1</v>
      </c>
      <c r="I81" s="29" t="str" cm="1">
        <f t="array" ref="I81">IF(H81=0,INDEX(Source1!A:A, 32-BIN2DEC(LEFT($B81,5))),"--")</f>
        <v>--</v>
      </c>
      <c r="J81" s="65" t="str">
        <f t="shared" si="10"/>
        <v>--</v>
      </c>
      <c r="K81" s="29" t="str" cm="1">
        <f t="array" ref="K81">IF(H81=0,INDEX(Dest1!A:A,32-BIN2DEC(MID($B81,6,5))),"--")</f>
        <v>--</v>
      </c>
      <c r="L81" s="29">
        <f t="shared" si="13"/>
        <v>1</v>
      </c>
      <c r="M81" s="29" t="str" cm="1">
        <f t="array" ref="M81">IF(AND(I81&lt;&gt;"CONST",L81=0),INDEX(Source2!A:A,16-BIN2DEC(MID($B81,11,4))),"--")</f>
        <v>--</v>
      </c>
      <c r="N81" s="25" t="str" cm="1">
        <f t="array" ref="N81">IF(AND(I81&lt;&gt;"CONST",L81=0),INDEX('D2'!A:A,4-BIN2DEC(MID($B81,15,2))),"--")</f>
        <v>--</v>
      </c>
      <c r="O81" s="21"/>
      <c r="P81" s="21"/>
      <c r="Q81" s="21"/>
      <c r="R81" s="19"/>
      <c r="S81" s="19" t="str" cm="1">
        <f t="array" ref="S81">IF(R81="ALU",INDEX(ALUOps!A:A,32-BIN2DEC(MID($B81,22,5))),"")</f>
        <v/>
      </c>
      <c r="T81" s="19" t="str" cm="1">
        <f t="array" ref="T81">IF(R81="ALU",INDEX(Tmp!A:A,4-BIN2DEC(MID($B81,27,2))),"")</f>
        <v/>
      </c>
      <c r="U81" s="21" t="str">
        <f t="shared" si="14"/>
        <v/>
      </c>
      <c r="V81" s="20" t="str" cm="1">
        <f t="array" ref="V81">IF(R81="Jump",INDEX(Jcond!A:A,16-BIN2DEC(MID($B81,22,4))),"")</f>
        <v/>
      </c>
      <c r="W81" s="20" t="str">
        <f t="shared" si="18"/>
        <v/>
      </c>
      <c r="X81" s="53" t="str" cm="1">
        <f t="array" ref="X81">IF(R81="Control",INDEX(IC!A:A,16-BIN2DEC(MID($B81,21,4))),"")</f>
        <v/>
      </c>
      <c r="Y81" s="53" t="str" cm="1">
        <f t="array" ref="Y81">IF(X81="CALL",INDEX(Subroutines!A:A,32-BIN2DEC(MID($B81,25,5))),"")</f>
        <v/>
      </c>
      <c r="Z81" s="53" t="str" cm="1">
        <f t="array" ref="Z81">IF(R81="Control",INDEX(EC!A:A,8-BIN2DEC(MID($B81,25,3))),"")</f>
        <v/>
      </c>
      <c r="AA81" s="53" t="str" cm="1">
        <f t="array" ref="AA81">IF(R81="Control",INDEX(SR!A:A,4-BIN2DEC(MID($B81,28,2))),"")</f>
        <v/>
      </c>
      <c r="AE81" s="59"/>
    </row>
    <row r="82" spans="1:36" x14ac:dyDescent="0.25">
      <c r="A82" s="4" t="str">
        <f t="shared" si="11"/>
        <v>050</v>
      </c>
      <c r="B82" s="2" t="s">
        <v>83</v>
      </c>
      <c r="C82" s="35" t="s">
        <v>1126</v>
      </c>
      <c r="D82" s="2" t="s">
        <v>84</v>
      </c>
      <c r="E82" s="2" t="s">
        <v>927</v>
      </c>
      <c r="F82" s="2" t="s">
        <v>462</v>
      </c>
      <c r="G82" s="2"/>
      <c r="H82" s="3">
        <f t="shared" si="12"/>
        <v>0</v>
      </c>
      <c r="I82" s="27" t="str" cm="1">
        <f t="array" ref="I82">IF(H82=0,INDEX(Source1!A:A, 32-BIN2DEC(LEFT($B82,5))),"--")</f>
        <v>OP2</v>
      </c>
      <c r="J82" s="63" t="str">
        <f t="shared" si="10"/>
        <v>--</v>
      </c>
      <c r="K82" s="27" t="str" cm="1">
        <f t="array" ref="K82">IF(H82=0,INDEX(Dest1!A:A,32-BIN2DEC(MID($B82,6,5))),"--")</f>
        <v>OP1</v>
      </c>
      <c r="L82" s="27">
        <f t="shared" si="13"/>
        <v>1</v>
      </c>
      <c r="M82" s="27" t="str" cm="1">
        <f t="array" ref="M82">IF(AND(I82&lt;&gt;"CONST",L82=0),INDEX(Source2!A:A,16-BIN2DEC(MID($B82,11,4))),"--")</f>
        <v>--</v>
      </c>
      <c r="N82" s="23" t="str" cm="1">
        <f t="array" ref="N82">IF(AND(I82&lt;&gt;"CONST",L82=0),INDEX('D2'!A:A,4-BIN2DEC(MID($B82,15,2))),"--")</f>
        <v>--</v>
      </c>
      <c r="O82" s="6">
        <f t="shared" si="15"/>
        <v>0</v>
      </c>
      <c r="P82" s="6">
        <f t="shared" si="16"/>
        <v>0</v>
      </c>
      <c r="Q82" s="6">
        <f t="shared" si="17"/>
        <v>1</v>
      </c>
      <c r="R82" s="3" t="str" cm="1">
        <f t="array" ref="R82">INDEX(Types!A:A,1+BIN2DEC(MID($B82,20,2)))</f>
        <v>Control</v>
      </c>
      <c r="S82" s="3" t="str" cm="1">
        <f t="array" ref="S82">IF(R82="ALU",INDEX(ALUOps!A:A,32-BIN2DEC(MID($B82,22,5))),"")</f>
        <v/>
      </c>
      <c r="T82" s="3" t="str" cm="1">
        <f t="array" ref="T82">IF(R82="ALU",INDEX(Tmp!A:A,4-BIN2DEC(MID($B82,27,2))),"")</f>
        <v/>
      </c>
      <c r="U82" s="6" t="str">
        <f t="shared" si="14"/>
        <v/>
      </c>
      <c r="V82" t="str" cm="1">
        <f t="array" ref="V82">IF(R82="Jump",INDEX(Jcond!A:A,16-BIN2DEC(MID($B82,22,4))),"")</f>
        <v/>
      </c>
      <c r="W82" t="str">
        <f t="shared" si="18"/>
        <v/>
      </c>
      <c r="X82" s="5" t="str" cm="1">
        <f t="array" ref="X82">IF(R82="Control",INDEX(IC!A:A,16-BIN2DEC(MID($B82,21,4))),"")</f>
        <v>--</v>
      </c>
      <c r="Y82" s="5" t="str" cm="1">
        <f t="array" ref="Y82">IF(X82="CALL",INDEX(Subroutines!A:A,32-BIN2DEC(MID($B82,25,5))),"")</f>
        <v/>
      </c>
      <c r="Z82" s="5" t="str" cm="1">
        <f t="array" ref="Z82">IF(R82="Control",INDEX(EC!A:A,8-BIN2DEC(MID($B82,25,3))),"")</f>
        <v>COMMIT</v>
      </c>
      <c r="AA82" s="5" t="str" cm="1">
        <f t="array" ref="AA82">IF(R82="Control",INDEX(SR!A:A,4-BIN2DEC(MID($B82,28,2))),"")</f>
        <v>--</v>
      </c>
      <c r="AD82" t="s">
        <v>968</v>
      </c>
      <c r="AI82" t="s">
        <v>85</v>
      </c>
      <c r="AJ82" s="1" t="s">
        <v>85</v>
      </c>
    </row>
    <row r="83" spans="1:36" s="15" customFormat="1" x14ac:dyDescent="0.25">
      <c r="A83" s="12" t="str">
        <f t="shared" si="11"/>
        <v>051</v>
      </c>
      <c r="B83" s="13" t="s">
        <v>4</v>
      </c>
      <c r="C83" s="36"/>
      <c r="D83" s="14"/>
      <c r="E83" s="14"/>
      <c r="F83" s="14"/>
      <c r="G83" s="14"/>
      <c r="H83" s="14">
        <f t="shared" si="12"/>
        <v>1</v>
      </c>
      <c r="I83" s="28" t="str" cm="1">
        <f t="array" ref="I83">IF(H83=0,INDEX(Source1!A:A, 32-BIN2DEC(LEFT($B83,5))),"--")</f>
        <v>--</v>
      </c>
      <c r="J83" s="64" t="str">
        <f t="shared" si="10"/>
        <v>--</v>
      </c>
      <c r="K83" s="28" t="str" cm="1">
        <f t="array" ref="K83">IF(H83=0,INDEX(Dest1!A:A,32-BIN2DEC(MID($B83,6,5))),"--")</f>
        <v>--</v>
      </c>
      <c r="L83" s="28">
        <f t="shared" si="13"/>
        <v>1</v>
      </c>
      <c r="M83" s="28" t="str" cm="1">
        <f t="array" ref="M83">IF(AND(I83&lt;&gt;"CONST",L83=0),INDEX(Source2!A:A,16-BIN2DEC(MID($B83,11,4))),"--")</f>
        <v>--</v>
      </c>
      <c r="N83" s="24" t="str" cm="1">
        <f t="array" ref="N83">IF(AND(I83&lt;&gt;"CONST",L83=0),INDEX('D2'!A:A,4-BIN2DEC(MID($B83,15,2))),"--")</f>
        <v>--</v>
      </c>
      <c r="O83" s="16"/>
      <c r="P83" s="16"/>
      <c r="Q83" s="16"/>
      <c r="R83" s="14"/>
      <c r="S83" s="14" t="str" cm="1">
        <f t="array" ref="S83">IF(R83="ALU",INDEX(ALUOps!A:A,32-BIN2DEC(MID($B83,22,5))),"")</f>
        <v/>
      </c>
      <c r="T83" s="14" t="str" cm="1">
        <f t="array" ref="T83">IF(R83="ALU",INDEX(Tmp!A:A,4-BIN2DEC(MID($B83,27,2))),"")</f>
        <v/>
      </c>
      <c r="U83" s="16" t="str">
        <f t="shared" si="14"/>
        <v/>
      </c>
      <c r="V83" s="15" t="str" cm="1">
        <f t="array" ref="V83">IF(R83="Jump",INDEX(Jcond!A:A,16-BIN2DEC(MID($B83,22,4))),"")</f>
        <v/>
      </c>
      <c r="W83" s="15" t="str">
        <f t="shared" si="18"/>
        <v/>
      </c>
      <c r="X83" s="52" t="str" cm="1">
        <f t="array" ref="X83">IF(R83="Control",INDEX(IC!A:A,16-BIN2DEC(MID($B83,21,4))),"")</f>
        <v/>
      </c>
      <c r="Y83" s="52" t="str" cm="1">
        <f t="array" ref="Y83">IF(X83="CALL",INDEX(Subroutines!A:A,32-BIN2DEC(MID($B83,25,5))),"")</f>
        <v/>
      </c>
      <c r="Z83" s="52" t="str" cm="1">
        <f t="array" ref="Z83">IF(R83="Control",INDEX(EC!A:A,8-BIN2DEC(MID($B83,25,3))),"")</f>
        <v/>
      </c>
      <c r="AA83" s="52" t="str" cm="1">
        <f t="array" ref="AA83">IF(R83="Control",INDEX(SR!A:A,4-BIN2DEC(MID($B83,28,2))),"")</f>
        <v/>
      </c>
      <c r="AE83" s="58"/>
    </row>
    <row r="84" spans="1:36" s="15" customFormat="1" x14ac:dyDescent="0.25">
      <c r="A84" s="12" t="str">
        <f t="shared" si="11"/>
        <v>052</v>
      </c>
      <c r="B84" s="13" t="s">
        <v>4</v>
      </c>
      <c r="C84" s="36"/>
      <c r="D84" s="14"/>
      <c r="E84" s="14"/>
      <c r="F84" s="14"/>
      <c r="G84" s="14"/>
      <c r="H84" s="14">
        <f t="shared" si="12"/>
        <v>1</v>
      </c>
      <c r="I84" s="28" t="str" cm="1">
        <f t="array" ref="I84">IF(H84=0,INDEX(Source1!A:A, 32-BIN2DEC(LEFT($B84,5))),"--")</f>
        <v>--</v>
      </c>
      <c r="J84" s="64" t="str">
        <f t="shared" si="10"/>
        <v>--</v>
      </c>
      <c r="K84" s="28" t="str" cm="1">
        <f t="array" ref="K84">IF(H84=0,INDEX(Dest1!A:A,32-BIN2DEC(MID($B84,6,5))),"--")</f>
        <v>--</v>
      </c>
      <c r="L84" s="28">
        <f t="shared" si="13"/>
        <v>1</v>
      </c>
      <c r="M84" s="28" t="str" cm="1">
        <f t="array" ref="M84">IF(AND(I84&lt;&gt;"CONST",L84=0),INDEX(Source2!A:A,16-BIN2DEC(MID($B84,11,4))),"--")</f>
        <v>--</v>
      </c>
      <c r="N84" s="24" t="str" cm="1">
        <f t="array" ref="N84">IF(AND(I84&lt;&gt;"CONST",L84=0),INDEX('D2'!A:A,4-BIN2DEC(MID($B84,15,2))),"--")</f>
        <v>--</v>
      </c>
      <c r="O84" s="16"/>
      <c r="P84" s="16"/>
      <c r="Q84" s="16"/>
      <c r="R84" s="14"/>
      <c r="S84" s="14" t="str" cm="1">
        <f t="array" ref="S84">IF(R84="ALU",INDEX(ALUOps!A:A,32-BIN2DEC(MID($B84,22,5))),"")</f>
        <v/>
      </c>
      <c r="T84" s="14" t="str" cm="1">
        <f t="array" ref="T84">IF(R84="ALU",INDEX(Tmp!A:A,4-BIN2DEC(MID($B84,27,2))),"")</f>
        <v/>
      </c>
      <c r="U84" s="16" t="str">
        <f t="shared" si="14"/>
        <v/>
      </c>
      <c r="V84" s="15" t="str" cm="1">
        <f t="array" ref="V84">IF(R84="Jump",INDEX(Jcond!A:A,16-BIN2DEC(MID($B84,22,4))),"")</f>
        <v/>
      </c>
      <c r="W84" s="15" t="str">
        <f t="shared" si="18"/>
        <v/>
      </c>
      <c r="X84" s="52" t="str" cm="1">
        <f t="array" ref="X84">IF(R84="Control",INDEX(IC!A:A,16-BIN2DEC(MID($B84,21,4))),"")</f>
        <v/>
      </c>
      <c r="Y84" s="52" t="str" cm="1">
        <f t="array" ref="Y84">IF(X84="CALL",INDEX(Subroutines!A:A,32-BIN2DEC(MID($B84,25,5))),"")</f>
        <v/>
      </c>
      <c r="Z84" s="52" t="str" cm="1">
        <f t="array" ref="Z84">IF(R84="Control",INDEX(EC!A:A,8-BIN2DEC(MID($B84,25,3))),"")</f>
        <v/>
      </c>
      <c r="AA84" s="52" t="str" cm="1">
        <f t="array" ref="AA84">IF(R84="Control",INDEX(SR!A:A,4-BIN2DEC(MID($B84,28,2))),"")</f>
        <v/>
      </c>
      <c r="AE84" s="58"/>
    </row>
    <row r="85" spans="1:36" s="20" customFormat="1" ht="15.75" thickBot="1" x14ac:dyDescent="0.3">
      <c r="A85" s="17" t="str">
        <f t="shared" si="11"/>
        <v>053</v>
      </c>
      <c r="B85" s="18" t="s">
        <v>4</v>
      </c>
      <c r="C85" s="37"/>
      <c r="D85" s="19"/>
      <c r="E85" s="19"/>
      <c r="F85" s="19"/>
      <c r="G85" s="19"/>
      <c r="H85" s="19">
        <f t="shared" si="12"/>
        <v>1</v>
      </c>
      <c r="I85" s="29" t="str" cm="1">
        <f t="array" ref="I85">IF(H85=0,INDEX(Source1!A:A, 32-BIN2DEC(LEFT($B85,5))),"--")</f>
        <v>--</v>
      </c>
      <c r="J85" s="65" t="str">
        <f t="shared" si="10"/>
        <v>--</v>
      </c>
      <c r="K85" s="29" t="str" cm="1">
        <f t="array" ref="K85">IF(H85=0,INDEX(Dest1!A:A,32-BIN2DEC(MID($B85,6,5))),"--")</f>
        <v>--</v>
      </c>
      <c r="L85" s="29">
        <f t="shared" si="13"/>
        <v>1</v>
      </c>
      <c r="M85" s="29" t="str" cm="1">
        <f t="array" ref="M85">IF(AND(I85&lt;&gt;"CONST",L85=0),INDEX(Source2!A:A,16-BIN2DEC(MID($B85,11,4))),"--")</f>
        <v>--</v>
      </c>
      <c r="N85" s="25" t="str" cm="1">
        <f t="array" ref="N85">IF(AND(I85&lt;&gt;"CONST",L85=0),INDEX('D2'!A:A,4-BIN2DEC(MID($B85,15,2))),"--")</f>
        <v>--</v>
      </c>
      <c r="O85" s="21"/>
      <c r="P85" s="21"/>
      <c r="Q85" s="21"/>
      <c r="R85" s="19"/>
      <c r="S85" s="19" t="str" cm="1">
        <f t="array" ref="S85">IF(R85="ALU",INDEX(ALUOps!A:A,32-BIN2DEC(MID($B85,22,5))),"")</f>
        <v/>
      </c>
      <c r="T85" s="19" t="str" cm="1">
        <f t="array" ref="T85">IF(R85="ALU",INDEX(Tmp!A:A,4-BIN2DEC(MID($B85,27,2))),"")</f>
        <v/>
      </c>
      <c r="U85" s="21" t="str">
        <f t="shared" si="14"/>
        <v/>
      </c>
      <c r="V85" s="20" t="str" cm="1">
        <f t="array" ref="V85">IF(R85="Jump",INDEX(Jcond!A:A,16-BIN2DEC(MID($B85,22,4))),"")</f>
        <v/>
      </c>
      <c r="W85" s="20" t="str">
        <f t="shared" si="18"/>
        <v/>
      </c>
      <c r="X85" s="53" t="str" cm="1">
        <f t="array" ref="X85">IF(R85="Control",INDEX(IC!A:A,16-BIN2DEC(MID($B85,21,4))),"")</f>
        <v/>
      </c>
      <c r="Y85" s="53" t="str" cm="1">
        <f t="array" ref="Y85">IF(X85="CALL",INDEX(Subroutines!A:A,32-BIN2DEC(MID($B85,25,5))),"")</f>
        <v/>
      </c>
      <c r="Z85" s="53" t="str" cm="1">
        <f t="array" ref="Z85">IF(R85="Control",INDEX(EC!A:A,8-BIN2DEC(MID($B85,25,3))),"")</f>
        <v/>
      </c>
      <c r="AA85" s="53" t="str" cm="1">
        <f t="array" ref="AA85">IF(R85="Control",INDEX(SR!A:A,4-BIN2DEC(MID($B85,28,2))),"")</f>
        <v/>
      </c>
      <c r="AE85" s="59"/>
    </row>
    <row r="86" spans="1:36" x14ac:dyDescent="0.25">
      <c r="A86" s="4" t="str">
        <f t="shared" si="11"/>
        <v>054</v>
      </c>
      <c r="B86" s="2" t="s">
        <v>39</v>
      </c>
      <c r="C86" s="35" t="s">
        <v>1126</v>
      </c>
      <c r="D86" s="2" t="s">
        <v>86</v>
      </c>
      <c r="E86" s="2" t="s">
        <v>927</v>
      </c>
      <c r="F86" s="2" t="s">
        <v>462</v>
      </c>
      <c r="G86" s="2"/>
      <c r="H86" s="3">
        <f t="shared" si="12"/>
        <v>1</v>
      </c>
      <c r="I86" s="27" t="str" cm="1">
        <f t="array" ref="I86">IF(H86=0,INDEX(Source1!A:A, 32-BIN2DEC(LEFT($B86,5))),"--")</f>
        <v>--</v>
      </c>
      <c r="J86" s="63" t="str">
        <f t="shared" si="10"/>
        <v>--</v>
      </c>
      <c r="K86" s="27" t="str" cm="1">
        <f t="array" ref="K86">IF(H86=0,INDEX(Dest1!A:A,32-BIN2DEC(MID($B86,6,5))),"--")</f>
        <v>--</v>
      </c>
      <c r="L86" s="27">
        <f t="shared" si="13"/>
        <v>1</v>
      </c>
      <c r="M86" s="27" t="str" cm="1">
        <f t="array" ref="M86">IF(AND(I86&lt;&gt;"CONST",L86=0),INDEX(Source2!A:A,16-BIN2DEC(MID($B86,11,4))),"--")</f>
        <v>--</v>
      </c>
      <c r="N86" s="23" t="str" cm="1">
        <f t="array" ref="N86">IF(AND(I86&lt;&gt;"CONST",L86=0),INDEX('D2'!A:A,4-BIN2DEC(MID($B86,15,2))),"--")</f>
        <v>--</v>
      </c>
      <c r="O86" s="6">
        <f t="shared" si="15"/>
        <v>0</v>
      </c>
      <c r="P86" s="6">
        <f t="shared" si="16"/>
        <v>0</v>
      </c>
      <c r="Q86" s="6">
        <f t="shared" si="17"/>
        <v>1</v>
      </c>
      <c r="R86" s="3" t="str" cm="1">
        <f t="array" ref="R86">INDEX(Types!A:A,1+BIN2DEC(MID($B86,20,2)))</f>
        <v>Control</v>
      </c>
      <c r="S86" s="3" t="str" cm="1">
        <f t="array" ref="S86">IF(R86="ALU",INDEX(ALUOps!A:A,32-BIN2DEC(MID($B86,22,5))),"")</f>
        <v/>
      </c>
      <c r="T86" s="3" t="str" cm="1">
        <f t="array" ref="T86">IF(R86="ALU",INDEX(Tmp!A:A,4-BIN2DEC(MID($B86,27,2))),"")</f>
        <v/>
      </c>
      <c r="U86" s="6" t="str">
        <f t="shared" si="14"/>
        <v/>
      </c>
      <c r="V86" t="str" cm="1">
        <f t="array" ref="V86">IF(R86="Jump",INDEX(Jcond!A:A,16-BIN2DEC(MID($B86,22,4))),"")</f>
        <v/>
      </c>
      <c r="W86" t="str">
        <f t="shared" si="18"/>
        <v/>
      </c>
      <c r="X86" s="5" t="str" cm="1">
        <f t="array" ref="X86">IF(R86="Control",INDEX(IC!A:A,16-BIN2DEC(MID($B86,21,4))),"")</f>
        <v>--</v>
      </c>
      <c r="Y86" s="5" t="str" cm="1">
        <f t="array" ref="Y86">IF(X86="CALL",INDEX(Subroutines!A:A,32-BIN2DEC(MID($B86,25,5))),"")</f>
        <v/>
      </c>
      <c r="Z86" s="5" t="str" cm="1">
        <f t="array" ref="Z86">IF(R86="Control",INDEX(EC!A:A,8-BIN2DEC(MID($B86,25,3))),"")</f>
        <v>--</v>
      </c>
      <c r="AA86" s="5" t="str" cm="1">
        <f t="array" ref="AA86">IF(R86="Control",INDEX(SR!A:A,4-BIN2DEC(MID($B86,28,2))),"")</f>
        <v>--</v>
      </c>
      <c r="AD86" t="s">
        <v>1035</v>
      </c>
      <c r="AI86" s="1" t="s">
        <v>87</v>
      </c>
      <c r="AJ86" s="1" t="s">
        <v>87</v>
      </c>
    </row>
    <row r="87" spans="1:36" x14ac:dyDescent="0.25">
      <c r="A87" s="4" t="str">
        <f t="shared" si="11"/>
        <v>055</v>
      </c>
      <c r="B87" s="2" t="s">
        <v>88</v>
      </c>
      <c r="C87" s="35" t="s">
        <v>1127</v>
      </c>
      <c r="D87" s="3"/>
      <c r="E87" s="3"/>
      <c r="F87" s="3"/>
      <c r="G87" s="3"/>
      <c r="H87" s="3">
        <f t="shared" si="12"/>
        <v>0</v>
      </c>
      <c r="I87" s="27" t="str" cm="1">
        <f t="array" ref="I87">IF(H87=0,INDEX(Source1!A:A, 32-BIN2DEC(LEFT($B87,5))),"--")</f>
        <v>SIGMA</v>
      </c>
      <c r="J87" s="63" t="str">
        <f t="shared" si="10"/>
        <v>--</v>
      </c>
      <c r="K87" s="27" t="str" cm="1">
        <f t="array" ref="K87">IF(H87=0,INDEX(Dest1!A:A,32-BIN2DEC(MID($B87,6,5))),"--")</f>
        <v>OP2</v>
      </c>
      <c r="L87" s="27">
        <f t="shared" si="13"/>
        <v>1</v>
      </c>
      <c r="M87" s="27" t="str" cm="1">
        <f t="array" ref="M87">IF(AND(I87&lt;&gt;"CONST",L87=0),INDEX(Source2!A:A,16-BIN2DEC(MID($B87,11,4))),"--")</f>
        <v>--</v>
      </c>
      <c r="N87" s="23" t="str" cm="1">
        <f t="array" ref="N87">IF(AND(I87&lt;&gt;"CONST",L87=0),INDEX('D2'!A:A,4-BIN2DEC(MID($B87,15,2))),"--")</f>
        <v>--</v>
      </c>
      <c r="O87" s="6">
        <f t="shared" si="15"/>
        <v>0</v>
      </c>
      <c r="P87" s="6">
        <f t="shared" si="16"/>
        <v>0</v>
      </c>
      <c r="Q87" s="6">
        <f t="shared" si="17"/>
        <v>0</v>
      </c>
      <c r="R87" s="3" t="str" cm="1">
        <f t="array" ref="R87">INDEX(Types!A:A,1+BIN2DEC(MID($B87,20,2)))</f>
        <v>Control</v>
      </c>
      <c r="S87" s="3" t="str" cm="1">
        <f t="array" ref="S87">IF(R87="ALU",INDEX(ALUOps!A:A,32-BIN2DEC(MID($B87,22,5))),"")</f>
        <v/>
      </c>
      <c r="T87" s="3" t="str" cm="1">
        <f t="array" ref="T87">IF(R87="ALU",INDEX(Tmp!A:A,4-BIN2DEC(MID($B87,27,2))),"")</f>
        <v/>
      </c>
      <c r="U87" s="6" t="str">
        <f t="shared" si="14"/>
        <v/>
      </c>
      <c r="V87" t="str" cm="1">
        <f t="array" ref="V87">IF(R87="Jump",INDEX(Jcond!A:A,16-BIN2DEC(MID($B87,22,4))),"")</f>
        <v/>
      </c>
      <c r="W87" t="str">
        <f t="shared" si="18"/>
        <v/>
      </c>
      <c r="X87" s="5" t="str" cm="1">
        <f t="array" ref="X87">IF(R87="Control",INDEX(IC!A:A,16-BIN2DEC(MID($B87,21,4))),"")</f>
        <v>--</v>
      </c>
      <c r="Y87" s="5" t="str" cm="1">
        <f t="array" ref="Y87">IF(X87="CALL",INDEX(Subroutines!A:A,32-BIN2DEC(MID($B87,25,5))),"")</f>
        <v/>
      </c>
      <c r="Z87" s="5" t="str" cm="1">
        <f t="array" ref="Z87">IF(R87="Control",INDEX(EC!A:A,8-BIN2DEC(MID($B87,25,3))),"")</f>
        <v>--</v>
      </c>
      <c r="AA87" s="5" t="str" cm="1">
        <f t="array" ref="AA87">IF(R87="Control",INDEX(SR!A:A,4-BIN2DEC(MID($B87,28,2))),"")</f>
        <v>--</v>
      </c>
    </row>
    <row r="88" spans="1:36" s="15" customFormat="1" x14ac:dyDescent="0.25">
      <c r="A88" s="12" t="str">
        <f t="shared" si="11"/>
        <v>056</v>
      </c>
      <c r="B88" s="13" t="s">
        <v>4</v>
      </c>
      <c r="C88" s="36"/>
      <c r="D88" s="14"/>
      <c r="E88" s="14"/>
      <c r="F88" s="14"/>
      <c r="G88" s="14"/>
      <c r="H88" s="14">
        <f t="shared" si="12"/>
        <v>1</v>
      </c>
      <c r="I88" s="28" t="str" cm="1">
        <f t="array" ref="I88">IF(H88=0,INDEX(Source1!A:A, 32-BIN2DEC(LEFT($B88,5))),"--")</f>
        <v>--</v>
      </c>
      <c r="J88" s="64" t="str">
        <f t="shared" si="10"/>
        <v>--</v>
      </c>
      <c r="K88" s="28" t="str" cm="1">
        <f t="array" ref="K88">IF(H88=0,INDEX(Dest1!A:A,32-BIN2DEC(MID($B88,6,5))),"--")</f>
        <v>--</v>
      </c>
      <c r="L88" s="28">
        <f t="shared" si="13"/>
        <v>1</v>
      </c>
      <c r="M88" s="28" t="str" cm="1">
        <f t="array" ref="M88">IF(AND(I88&lt;&gt;"CONST",L88=0),INDEX(Source2!A:A,16-BIN2DEC(MID($B88,11,4))),"--")</f>
        <v>--</v>
      </c>
      <c r="N88" s="24" t="str" cm="1">
        <f t="array" ref="N88">IF(AND(I88&lt;&gt;"CONST",L88=0),INDEX('D2'!A:A,4-BIN2DEC(MID($B88,15,2))),"--")</f>
        <v>--</v>
      </c>
      <c r="O88" s="16"/>
      <c r="P88" s="16"/>
      <c r="Q88" s="16"/>
      <c r="R88" s="14"/>
      <c r="S88" s="14" t="str" cm="1">
        <f t="array" ref="S88">IF(R88="ALU",INDEX(ALUOps!A:A,32-BIN2DEC(MID($B88,22,5))),"")</f>
        <v/>
      </c>
      <c r="T88" s="14" t="str" cm="1">
        <f t="array" ref="T88">IF(R88="ALU",INDEX(Tmp!A:A,4-BIN2DEC(MID($B88,27,2))),"")</f>
        <v/>
      </c>
      <c r="U88" s="16" t="str">
        <f t="shared" si="14"/>
        <v/>
      </c>
      <c r="V88" s="15" t="str" cm="1">
        <f t="array" ref="V88">IF(R88="Jump",INDEX(Jcond!A:A,16-BIN2DEC(MID($B88,22,4))),"")</f>
        <v/>
      </c>
      <c r="W88" s="15" t="str">
        <f t="shared" si="18"/>
        <v/>
      </c>
      <c r="X88" s="52" t="str" cm="1">
        <f t="array" ref="X88">IF(R88="Control",INDEX(IC!A:A,16-BIN2DEC(MID($B88,21,4))),"")</f>
        <v/>
      </c>
      <c r="Y88" s="52" t="str" cm="1">
        <f t="array" ref="Y88">IF(X88="CALL",INDEX(Subroutines!A:A,32-BIN2DEC(MID($B88,25,5))),"")</f>
        <v/>
      </c>
      <c r="Z88" s="52" t="str" cm="1">
        <f t="array" ref="Z88">IF(R88="Control",INDEX(EC!A:A,8-BIN2DEC(MID($B88,25,3))),"")</f>
        <v/>
      </c>
      <c r="AA88" s="52" t="str" cm="1">
        <f t="array" ref="AA88">IF(R88="Control",INDEX(SR!A:A,4-BIN2DEC(MID($B88,28,2))),"")</f>
        <v/>
      </c>
      <c r="AE88" s="58"/>
    </row>
    <row r="89" spans="1:36" s="20" customFormat="1" ht="15.75" thickBot="1" x14ac:dyDescent="0.3">
      <c r="A89" s="17" t="str">
        <f t="shared" si="11"/>
        <v>057</v>
      </c>
      <c r="B89" s="18" t="s">
        <v>4</v>
      </c>
      <c r="C89" s="37"/>
      <c r="D89" s="19"/>
      <c r="E89" s="19"/>
      <c r="F89" s="19"/>
      <c r="G89" s="19"/>
      <c r="H89" s="19">
        <f t="shared" si="12"/>
        <v>1</v>
      </c>
      <c r="I89" s="29" t="str" cm="1">
        <f t="array" ref="I89">IF(H89=0,INDEX(Source1!A:A, 32-BIN2DEC(LEFT($B89,5))),"--")</f>
        <v>--</v>
      </c>
      <c r="J89" s="65" t="str">
        <f t="shared" si="10"/>
        <v>--</v>
      </c>
      <c r="K89" s="29" t="str" cm="1">
        <f t="array" ref="K89">IF(H89=0,INDEX(Dest1!A:A,32-BIN2DEC(MID($B89,6,5))),"--")</f>
        <v>--</v>
      </c>
      <c r="L89" s="29">
        <f t="shared" si="13"/>
        <v>1</v>
      </c>
      <c r="M89" s="29" t="str" cm="1">
        <f t="array" ref="M89">IF(AND(I89&lt;&gt;"CONST",L89=0),INDEX(Source2!A:A,16-BIN2DEC(MID($B89,11,4))),"--")</f>
        <v>--</v>
      </c>
      <c r="N89" s="25" t="str" cm="1">
        <f t="array" ref="N89">IF(AND(I89&lt;&gt;"CONST",L89=0),INDEX('D2'!A:A,4-BIN2DEC(MID($B89,15,2))),"--")</f>
        <v>--</v>
      </c>
      <c r="O89" s="21"/>
      <c r="P89" s="21"/>
      <c r="Q89" s="21"/>
      <c r="R89" s="19"/>
      <c r="S89" s="19" t="str" cm="1">
        <f t="array" ref="S89">IF(R89="ALU",INDEX(ALUOps!A:A,32-BIN2DEC(MID($B89,22,5))),"")</f>
        <v/>
      </c>
      <c r="T89" s="19" t="str" cm="1">
        <f t="array" ref="T89">IF(R89="ALU",INDEX(Tmp!A:A,4-BIN2DEC(MID($B89,27,2))),"")</f>
        <v/>
      </c>
      <c r="U89" s="21" t="str">
        <f t="shared" si="14"/>
        <v/>
      </c>
      <c r="V89" s="20" t="str" cm="1">
        <f t="array" ref="V89">IF(R89="Jump",INDEX(Jcond!A:A,16-BIN2DEC(MID($B89,22,4))),"")</f>
        <v/>
      </c>
      <c r="W89" s="20" t="str">
        <f t="shared" si="18"/>
        <v/>
      </c>
      <c r="X89" s="53" t="str" cm="1">
        <f t="array" ref="X89">IF(R89="Control",INDEX(IC!A:A,16-BIN2DEC(MID($B89,21,4))),"")</f>
        <v/>
      </c>
      <c r="Y89" s="53" t="str" cm="1">
        <f t="array" ref="Y89">IF(X89="CALL",INDEX(Subroutines!A:A,32-BIN2DEC(MID($B89,25,5))),"")</f>
        <v/>
      </c>
      <c r="Z89" s="53" t="str" cm="1">
        <f t="array" ref="Z89">IF(R89="Control",INDEX(EC!A:A,8-BIN2DEC(MID($B89,25,3))),"")</f>
        <v/>
      </c>
      <c r="AA89" s="53" t="str" cm="1">
        <f t="array" ref="AA89">IF(R89="Control",INDEX(SR!A:A,4-BIN2DEC(MID($B89,28,2))),"")</f>
        <v/>
      </c>
      <c r="AE89" s="59"/>
    </row>
    <row r="90" spans="1:36" x14ac:dyDescent="0.25">
      <c r="A90" s="4" t="str">
        <f t="shared" si="11"/>
        <v>058</v>
      </c>
      <c r="B90" s="2" t="s">
        <v>89</v>
      </c>
      <c r="C90" s="35" t="s">
        <v>1126</v>
      </c>
      <c r="D90" s="2" t="s">
        <v>90</v>
      </c>
      <c r="E90" s="2" t="s">
        <v>927</v>
      </c>
      <c r="F90" s="2" t="s">
        <v>462</v>
      </c>
      <c r="G90" s="2"/>
      <c r="H90" s="3">
        <f t="shared" si="12"/>
        <v>0</v>
      </c>
      <c r="I90" s="27" t="str" cm="1">
        <f t="array" ref="I90">IF(H90=0,INDEX(Source1!A:A, 32-BIN2DEC(LEFT($B90,5))),"--")</f>
        <v>SIGMA</v>
      </c>
      <c r="J90" s="63" t="str">
        <f t="shared" si="10"/>
        <v>--</v>
      </c>
      <c r="K90" s="27" t="str" cm="1">
        <f t="array" ref="K90">IF(H90=0,INDEX(Dest1!A:A,32-BIN2DEC(MID($B90,6,5))),"--")</f>
        <v>tmpA</v>
      </c>
      <c r="L90" s="27">
        <f t="shared" si="13"/>
        <v>1</v>
      </c>
      <c r="M90" s="27" t="str" cm="1">
        <f t="array" ref="M90">IF(AND(I90&lt;&gt;"CONST",L90=0),INDEX(Source2!A:A,16-BIN2DEC(MID($B90,11,4))),"--")</f>
        <v>--</v>
      </c>
      <c r="N90" s="23" t="str" cm="1">
        <f t="array" ref="N90">IF(AND(I90&lt;&gt;"CONST",L90=0),INDEX('D2'!A:A,4-BIN2DEC(MID($B90,15,2))),"--")</f>
        <v>--</v>
      </c>
      <c r="O90" s="6">
        <f t="shared" si="15"/>
        <v>0</v>
      </c>
      <c r="P90" s="6">
        <f t="shared" si="16"/>
        <v>0</v>
      </c>
      <c r="Q90" s="6">
        <f t="shared" si="17"/>
        <v>0</v>
      </c>
      <c r="R90" s="3" t="str" cm="1">
        <f t="array" ref="R90">INDEX(Types!A:A,1+BIN2DEC(MID($B90,20,2)))</f>
        <v>ALU</v>
      </c>
      <c r="S90" s="3" t="str" cm="1">
        <f t="array" ref="S90">IF(R90="ALU",INDEX(ALUOps!A:A,32-BIN2DEC(MID($B90,22,5))),"")</f>
        <v>INC2</v>
      </c>
      <c r="T90" s="3" t="str" cm="1">
        <f t="array" ref="T90">IF(R90="ALU",INDEX(Tmp!A:A,4-BIN2DEC(MID($B90,27,2))),"")</f>
        <v>tmpB</v>
      </c>
      <c r="U90" s="6">
        <f t="shared" si="14"/>
        <v>0</v>
      </c>
      <c r="V90" t="str" cm="1">
        <f t="array" ref="V90">IF(R90="Jump",INDEX(Jcond!A:A,16-BIN2DEC(MID($B90,22,4))),"")</f>
        <v/>
      </c>
      <c r="W90" t="str">
        <f t="shared" si="18"/>
        <v/>
      </c>
      <c r="X90" s="5" t="str" cm="1">
        <f t="array" ref="X90">IF(R90="Control",INDEX(IC!A:A,16-BIN2DEC(MID($B90,21,4))),"")</f>
        <v/>
      </c>
      <c r="Y90" s="5" t="str" cm="1">
        <f t="array" ref="Y90">IF(X90="CALL",INDEX(Subroutines!A:A,32-BIN2DEC(MID($B90,25,5))),"")</f>
        <v/>
      </c>
      <c r="Z90" s="5" t="str" cm="1">
        <f t="array" ref="Z90">IF(R90="Control",INDEX(EC!A:A,8-BIN2DEC(MID($B90,25,3))),"")</f>
        <v/>
      </c>
      <c r="AA90" s="5" t="str" cm="1">
        <f t="array" ref="AA90">IF(R90="Control",INDEX(SR!A:A,4-BIN2DEC(MID($B90,28,2))),"")</f>
        <v/>
      </c>
      <c r="AD90" t="s">
        <v>1273</v>
      </c>
      <c r="AE90" s="1" t="s">
        <v>1376</v>
      </c>
      <c r="AI90" s="1" t="s">
        <v>91</v>
      </c>
      <c r="AJ90" s="1" t="s">
        <v>91</v>
      </c>
    </row>
    <row r="91" spans="1:36" x14ac:dyDescent="0.25">
      <c r="A91" s="4" t="str">
        <f t="shared" si="11"/>
        <v>059</v>
      </c>
      <c r="B91" s="2" t="s">
        <v>92</v>
      </c>
      <c r="C91" s="35" t="s">
        <v>1127</v>
      </c>
      <c r="D91" s="3"/>
      <c r="E91" s="3"/>
      <c r="F91" s="3"/>
      <c r="G91" s="3"/>
      <c r="H91" s="3">
        <f t="shared" si="12"/>
        <v>0</v>
      </c>
      <c r="I91" s="27" t="str" cm="1">
        <f t="array" ref="I91">IF(H91=0,INDEX(Source1!A:A, 32-BIN2DEC(LEFT($B91,5))),"--")</f>
        <v>SP</v>
      </c>
      <c r="J91" s="63" t="str">
        <f t="shared" si="10"/>
        <v>--</v>
      </c>
      <c r="K91" s="27" t="str" cm="1">
        <f t="array" ref="K91">IF(H91=0,INDEX(Dest1!A:A,32-BIN2DEC(MID($B91,6,5))),"--")</f>
        <v>DP</v>
      </c>
      <c r="L91" s="27">
        <f t="shared" si="13"/>
        <v>0</v>
      </c>
      <c r="M91" s="27" t="str" cm="1">
        <f t="array" ref="M91">IF(AND(I91&lt;&gt;"CONST",L91=0),INDEX(Source2!A:A,16-BIN2DEC(MID($B91,11,4))),"--")</f>
        <v>SP</v>
      </c>
      <c r="N91" s="23" t="str" cm="1">
        <f t="array" ref="N91">IF(AND(I91&lt;&gt;"CONST",L91=0),INDEX('D2'!A:A,4-BIN2DEC(MID($B91,15,2))),"--")</f>
        <v>tmpB</v>
      </c>
      <c r="O91" s="6">
        <f t="shared" si="15"/>
        <v>0</v>
      </c>
      <c r="P91" s="6">
        <f t="shared" si="16"/>
        <v>0</v>
      </c>
      <c r="Q91" s="6">
        <f t="shared" si="17"/>
        <v>0</v>
      </c>
      <c r="R91" s="3" t="str" cm="1">
        <f t="array" ref="R91">INDEX(Types!A:A,1+BIN2DEC(MID($B91,20,2)))</f>
        <v>Control</v>
      </c>
      <c r="S91" s="3" t="str" cm="1">
        <f t="array" ref="S91">IF(R91="ALU",INDEX(ALUOps!A:A,32-BIN2DEC(MID($B91,22,5))),"")</f>
        <v/>
      </c>
      <c r="T91" s="3" t="str" cm="1">
        <f t="array" ref="T91">IF(R91="ALU",INDEX(Tmp!A:A,4-BIN2DEC(MID($B91,27,2))),"")</f>
        <v/>
      </c>
      <c r="U91" s="6" t="str">
        <f t="shared" si="14"/>
        <v/>
      </c>
      <c r="V91" t="str" cm="1">
        <f t="array" ref="V91">IF(R91="Jump",INDEX(Jcond!A:A,16-BIN2DEC(MID($B91,22,4))),"")</f>
        <v/>
      </c>
      <c r="W91" t="str">
        <f t="shared" si="18"/>
        <v/>
      </c>
      <c r="X91" s="5" t="str" cm="1">
        <f t="array" ref="X91">IF(R91="Control",INDEX(IC!A:A,16-BIN2DEC(MID($B91,21,4))),"")</f>
        <v>--</v>
      </c>
      <c r="Y91" s="5" t="str" cm="1">
        <f t="array" ref="Y91">IF(X91="CALL",INDEX(Subroutines!A:A,32-BIN2DEC(MID($B91,25,5))),"")</f>
        <v/>
      </c>
      <c r="Z91" s="5" t="str" cm="1">
        <f t="array" ref="Z91">IF(R91="Control",INDEX(EC!A:A,8-BIN2DEC(MID($B91,25,3))),"")</f>
        <v>MR</v>
      </c>
      <c r="AA91" s="5" t="str" cm="1">
        <f t="array" ref="AA91">IF(R91="Control",INDEX(SR!A:A,4-BIN2DEC(MID($B91,28,2))),"")</f>
        <v>SS</v>
      </c>
      <c r="AE91" s="1" t="s">
        <v>1377</v>
      </c>
    </row>
    <row r="92" spans="1:36" x14ac:dyDescent="0.25">
      <c r="A92" s="4" t="str">
        <f t="shared" si="11"/>
        <v>05A</v>
      </c>
      <c r="B92" s="2" t="s">
        <v>93</v>
      </c>
      <c r="C92" s="35" t="s">
        <v>1128</v>
      </c>
      <c r="D92" s="3"/>
      <c r="E92" s="3"/>
      <c r="F92" s="3"/>
      <c r="G92" s="3"/>
      <c r="H92" s="3">
        <f t="shared" si="12"/>
        <v>0</v>
      </c>
      <c r="I92" s="27" t="str" cm="1">
        <f t="array" ref="I92">IF(H92=0,INDEX(Source1!A:A, 32-BIN2DEC(LEFT($B92,5))),"--")</f>
        <v>SIGMA</v>
      </c>
      <c r="J92" s="63" t="str">
        <f t="shared" si="10"/>
        <v>--</v>
      </c>
      <c r="K92" s="27" t="str" cm="1">
        <f t="array" ref="K92">IF(H92=0,INDEX(Dest1!A:A,32-BIN2DEC(MID($B92,6,5))),"--")</f>
        <v>SP</v>
      </c>
      <c r="L92" s="27">
        <f t="shared" si="13"/>
        <v>1</v>
      </c>
      <c r="M92" s="27" t="str" cm="1">
        <f t="array" ref="M92">IF(AND(I92&lt;&gt;"CONST",L92=0),INDEX(Source2!A:A,16-BIN2DEC(MID($B92,11,4))),"--")</f>
        <v>--</v>
      </c>
      <c r="N92" s="23" t="str" cm="1">
        <f t="array" ref="N92">IF(AND(I92&lt;&gt;"CONST",L92=0),INDEX('D2'!A:A,4-BIN2DEC(MID($B92,15,2))),"--")</f>
        <v>--</v>
      </c>
      <c r="O92" s="6">
        <f t="shared" si="15"/>
        <v>1</v>
      </c>
      <c r="P92" s="6">
        <f t="shared" si="16"/>
        <v>0</v>
      </c>
      <c r="Q92" s="6">
        <f t="shared" si="17"/>
        <v>0</v>
      </c>
      <c r="R92" s="3" t="str" cm="1">
        <f t="array" ref="R92">INDEX(Types!A:A,1+BIN2DEC(MID($B92,20,2)))</f>
        <v>ALU</v>
      </c>
      <c r="S92" s="3" t="str" cm="1">
        <f t="array" ref="S92">IF(R92="ALU",INDEX(ALUOps!A:A,32-BIN2DEC(MID($B92,22,5))),"")</f>
        <v>PASS</v>
      </c>
      <c r="T92" s="3" t="str" cm="1">
        <f t="array" ref="T92">IF(R92="ALU",INDEX(Tmp!A:A,4-BIN2DEC(MID($B92,27,2))),"")</f>
        <v>tmpA</v>
      </c>
      <c r="U92" s="6">
        <f t="shared" si="14"/>
        <v>0</v>
      </c>
      <c r="V92" t="str" cm="1">
        <f t="array" ref="V92">IF(R92="Jump",INDEX(Jcond!A:A,16-BIN2DEC(MID($B92,22,4))),"")</f>
        <v/>
      </c>
      <c r="W92" t="str">
        <f t="shared" si="18"/>
        <v/>
      </c>
      <c r="X92" s="5" t="str" cm="1">
        <f t="array" ref="X92">IF(R92="Control",INDEX(IC!A:A,16-BIN2DEC(MID($B92,21,4))),"")</f>
        <v/>
      </c>
      <c r="Y92" s="5" t="str" cm="1">
        <f t="array" ref="Y92">IF(X92="CALL",INDEX(Subroutines!A:A,32-BIN2DEC(MID($B92,25,5))),"")</f>
        <v/>
      </c>
      <c r="Z92" s="5" t="str" cm="1">
        <f t="array" ref="Z92">IF(R92="Control",INDEX(EC!A:A,8-BIN2DEC(MID($B92,25,3))),"")</f>
        <v/>
      </c>
      <c r="AA92" s="5" t="str" cm="1">
        <f t="array" ref="AA92">IF(R92="Control",INDEX(SR!A:A,4-BIN2DEC(MID($B92,28,2))),"")</f>
        <v/>
      </c>
      <c r="AE92" s="1" t="s">
        <v>1378</v>
      </c>
    </row>
    <row r="93" spans="1:36" s="9" customFormat="1" ht="15.75" thickBot="1" x14ac:dyDescent="0.3">
      <c r="A93" s="7" t="str">
        <f t="shared" si="11"/>
        <v>05B</v>
      </c>
      <c r="B93" s="8" t="s">
        <v>94</v>
      </c>
      <c r="C93" s="38" t="s">
        <v>1129</v>
      </c>
      <c r="D93" s="10"/>
      <c r="E93" s="10"/>
      <c r="F93" s="10"/>
      <c r="G93" s="10"/>
      <c r="H93" s="10">
        <f t="shared" si="12"/>
        <v>0</v>
      </c>
      <c r="I93" s="30" t="str" cm="1">
        <f t="array" ref="I93">IF(H93=0,INDEX(Source1!A:A, 32-BIN2DEC(LEFT($B93,5))),"--")</f>
        <v>SIGMA</v>
      </c>
      <c r="J93" s="66" t="str">
        <f t="shared" si="10"/>
        <v>--</v>
      </c>
      <c r="K93" s="30" t="str" cm="1">
        <f t="array" ref="K93">IF(H93=0,INDEX(Dest1!A:A,32-BIN2DEC(MID($B93,6,5))),"--")</f>
        <v>DP</v>
      </c>
      <c r="L93" s="30">
        <f t="shared" si="13"/>
        <v>1</v>
      </c>
      <c r="M93" s="30" t="str" cm="1">
        <f t="array" ref="M93">IF(AND(I93&lt;&gt;"CONST",L93=0),INDEX(Source2!A:A,16-BIN2DEC(MID($B93,11,4))),"--")</f>
        <v>--</v>
      </c>
      <c r="N93" s="26" t="str" cm="1">
        <f t="array" ref="N93">IF(AND(I93&lt;&gt;"CONST",L93=0),INDEX('D2'!A:A,4-BIN2DEC(MID($B93,15,2))),"--")</f>
        <v>--</v>
      </c>
      <c r="O93" s="11">
        <f t="shared" si="15"/>
        <v>0</v>
      </c>
      <c r="P93" s="11">
        <f t="shared" si="16"/>
        <v>0</v>
      </c>
      <c r="Q93" s="11">
        <f t="shared" si="17"/>
        <v>1</v>
      </c>
      <c r="R93" s="10" t="str" cm="1">
        <f t="array" ref="R93">INDEX(Types!A:A,1+BIN2DEC(MID($B93,20,2)))</f>
        <v>Control</v>
      </c>
      <c r="S93" s="10" t="str" cm="1">
        <f t="array" ref="S93">IF(R93="ALU",INDEX(ALUOps!A:A,32-BIN2DEC(MID($B93,22,5))),"")</f>
        <v/>
      </c>
      <c r="T93" s="10" t="str" cm="1">
        <f t="array" ref="T93">IF(R93="ALU",INDEX(Tmp!A:A,4-BIN2DEC(MID($B93,27,2))),"")</f>
        <v/>
      </c>
      <c r="U93" s="11" t="str">
        <f t="shared" si="14"/>
        <v/>
      </c>
      <c r="V93" s="9" t="str" cm="1">
        <f t="array" ref="V93">IF(R93="Jump",INDEX(Jcond!A:A,16-BIN2DEC(MID($B93,22,4))),"")</f>
        <v/>
      </c>
      <c r="W93" s="9" t="str">
        <f t="shared" si="18"/>
        <v/>
      </c>
      <c r="X93" s="54" t="str" cm="1">
        <f t="array" ref="X93">IF(R93="Control",INDEX(IC!A:A,16-BIN2DEC(MID($B93,21,4))),"")</f>
        <v>--</v>
      </c>
      <c r="Y93" s="54" t="str" cm="1">
        <f t="array" ref="Y93">IF(X93="CALL",INDEX(Subroutines!A:A,32-BIN2DEC(MID($B93,25,5))),"")</f>
        <v/>
      </c>
      <c r="Z93" s="54" t="str" cm="1">
        <f t="array" ref="Z93">IF(R93="Control",INDEX(EC!A:A,8-BIN2DEC(MID($B93,25,3))),"")</f>
        <v>COMMIT</v>
      </c>
      <c r="AA93" s="54" t="str" cm="1">
        <f t="array" ref="AA93">IF(R93="Control",INDEX(SR!A:A,4-BIN2DEC(MID($B93,28,2))),"")</f>
        <v>--</v>
      </c>
      <c r="AE93" s="60" t="s">
        <v>1379</v>
      </c>
    </row>
    <row r="94" spans="1:36" x14ac:dyDescent="0.25">
      <c r="A94" s="4" t="str">
        <f t="shared" si="11"/>
        <v>05C</v>
      </c>
      <c r="B94" s="2" t="s">
        <v>95</v>
      </c>
      <c r="C94" s="35" t="s">
        <v>1126</v>
      </c>
      <c r="D94" s="2" t="s">
        <v>96</v>
      </c>
      <c r="E94" s="2" t="s">
        <v>927</v>
      </c>
      <c r="F94" s="2" t="s">
        <v>462</v>
      </c>
      <c r="G94" s="2"/>
      <c r="H94" s="3">
        <f t="shared" si="12"/>
        <v>0</v>
      </c>
      <c r="I94" s="27" t="str" cm="1">
        <f t="array" ref="I94">IF(H94=0,INDEX(Source1!A:A, 32-BIN2DEC(LEFT($B94,5))),"--")</f>
        <v>OP1</v>
      </c>
      <c r="J94" s="63" t="str">
        <f t="shared" si="10"/>
        <v>--</v>
      </c>
      <c r="K94" s="27" t="str" cm="1">
        <f t="array" ref="K94">IF(H94=0,INDEX(Dest1!A:A,32-BIN2DEC(MID($B94,6,5))),"--")</f>
        <v>tmpB</v>
      </c>
      <c r="L94" s="27">
        <f t="shared" si="13"/>
        <v>0</v>
      </c>
      <c r="M94" s="27" t="str" cm="1">
        <f t="array" ref="M94">IF(AND(I94&lt;&gt;"CONST",L94=0),INDEX(Source2!A:A,16-BIN2DEC(MID($B94,11,4))),"--")</f>
        <v>A</v>
      </c>
      <c r="N94" s="23" t="str" cm="1">
        <f t="array" ref="N94">IF(AND(I94&lt;&gt;"CONST",L94=0),INDEX('D2'!A:A,4-BIN2DEC(MID($B94,15,2))),"--")</f>
        <v>tmpA</v>
      </c>
      <c r="O94" s="6">
        <f t="shared" si="15"/>
        <v>0</v>
      </c>
      <c r="P94" s="6">
        <f t="shared" si="16"/>
        <v>0</v>
      </c>
      <c r="Q94" s="6">
        <f t="shared" si="17"/>
        <v>0</v>
      </c>
      <c r="R94" s="3" t="str" cm="1">
        <f t="array" ref="R94">INDEX(Types!A:A,1+BIN2DEC(MID($B94,20,2)))</f>
        <v>Control</v>
      </c>
      <c r="S94" s="3" t="str" cm="1">
        <f t="array" ref="S94">IF(R94="ALU",INDEX(ALUOps!A:A,32-BIN2DEC(MID($B94,22,5))),"")</f>
        <v/>
      </c>
      <c r="T94" s="3" t="str" cm="1">
        <f t="array" ref="T94">IF(R94="ALU",INDEX(Tmp!A:A,4-BIN2DEC(MID($B94,27,2))),"")</f>
        <v/>
      </c>
      <c r="U94" s="6" t="str">
        <f t="shared" si="14"/>
        <v/>
      </c>
      <c r="V94" t="str" cm="1">
        <f t="array" ref="V94">IF(R94="Jump",INDEX(Jcond!A:A,16-BIN2DEC(MID($B94,22,4))),"")</f>
        <v/>
      </c>
      <c r="W94" t="str">
        <f t="shared" si="18"/>
        <v/>
      </c>
      <c r="X94" s="5" t="str" cm="1">
        <f t="array" ref="X94">IF(R94="Control",INDEX(IC!A:A,16-BIN2DEC(MID($B94,21,4))),"")</f>
        <v>--</v>
      </c>
      <c r="Y94" s="5" t="str" cm="1">
        <f t="array" ref="Y94">IF(X94="CALL",INDEX(Subroutines!A:A,32-BIN2DEC(MID($B94,25,5))),"")</f>
        <v/>
      </c>
      <c r="Z94" s="5" t="str" cm="1">
        <f t="array" ref="Z94">IF(R94="Control",INDEX(EC!A:A,8-BIN2DEC(MID($B94,25,3))),"")</f>
        <v>--</v>
      </c>
      <c r="AA94" s="5" t="str" cm="1">
        <f t="array" ref="AA94">IF(R94="Control",INDEX(SR!A:A,4-BIN2DEC(MID($B94,28,2))),"")</f>
        <v>--</v>
      </c>
      <c r="AD94" t="s">
        <v>1169</v>
      </c>
      <c r="AI94" t="s">
        <v>969</v>
      </c>
      <c r="AJ94" s="1" t="s">
        <v>97</v>
      </c>
    </row>
    <row r="95" spans="1:36" x14ac:dyDescent="0.25">
      <c r="A95" s="4" t="str">
        <f t="shared" si="11"/>
        <v>05D</v>
      </c>
      <c r="B95" s="2" t="s">
        <v>98</v>
      </c>
      <c r="C95" s="35" t="s">
        <v>1127</v>
      </c>
      <c r="D95" s="3"/>
      <c r="E95" s="3"/>
      <c r="F95" s="3"/>
      <c r="G95" s="3"/>
      <c r="H95" s="3">
        <f t="shared" si="12"/>
        <v>0</v>
      </c>
      <c r="I95" s="27" t="str" cm="1">
        <f t="array" ref="I95">IF(H95=0,INDEX(Source1!A:A, 32-BIN2DEC(LEFT($B95,5))),"--")</f>
        <v>tmpA</v>
      </c>
      <c r="J95" s="63" t="str">
        <f t="shared" si="10"/>
        <v>--</v>
      </c>
      <c r="K95" s="27" t="str" cm="1">
        <f t="array" ref="K95">IF(H95=0,INDEX(Dest1!A:A,32-BIN2DEC(MID($B95,6,5))),"--")</f>
        <v>OP1</v>
      </c>
      <c r="L95" s="27">
        <f t="shared" si="13"/>
        <v>1</v>
      </c>
      <c r="M95" s="27" t="str" cm="1">
        <f t="array" ref="M95">IF(AND(I95&lt;&gt;"CONST",L95=0),INDEX(Source2!A:A,16-BIN2DEC(MID($B95,11,4))),"--")</f>
        <v>--</v>
      </c>
      <c r="N95" s="23" t="str" cm="1">
        <f t="array" ref="N95">IF(AND(I95&lt;&gt;"CONST",L95=0),INDEX('D2'!A:A,4-BIN2DEC(MID($B95,15,2))),"--")</f>
        <v>--</v>
      </c>
      <c r="O95" s="6">
        <f t="shared" si="15"/>
        <v>0</v>
      </c>
      <c r="P95" s="6">
        <f t="shared" si="16"/>
        <v>0</v>
      </c>
      <c r="Q95" s="6">
        <f t="shared" si="17"/>
        <v>1</v>
      </c>
      <c r="R95" s="3" t="str" cm="1">
        <f t="array" ref="R95">INDEX(Types!A:A,1+BIN2DEC(MID($B95,20,2)))</f>
        <v>Control</v>
      </c>
      <c r="S95" s="3" t="str" cm="1">
        <f t="array" ref="S95">IF(R95="ALU",INDEX(ALUOps!A:A,32-BIN2DEC(MID($B95,22,5))),"")</f>
        <v/>
      </c>
      <c r="T95" s="3" t="str" cm="1">
        <f t="array" ref="T95">IF(R95="ALU",INDEX(Tmp!A:A,4-BIN2DEC(MID($B95,27,2))),"")</f>
        <v/>
      </c>
      <c r="U95" s="6" t="str">
        <f t="shared" si="14"/>
        <v/>
      </c>
      <c r="V95" t="str" cm="1">
        <f t="array" ref="V95">IF(R95="Jump",INDEX(Jcond!A:A,16-BIN2DEC(MID($B95,22,4))),"")</f>
        <v/>
      </c>
      <c r="W95" t="str">
        <f t="shared" si="18"/>
        <v/>
      </c>
      <c r="X95" s="5" t="str" cm="1">
        <f t="array" ref="X95">IF(R95="Control",INDEX(IC!A:A,16-BIN2DEC(MID($B95,21,4))),"")</f>
        <v>--</v>
      </c>
      <c r="Y95" s="5" t="str" cm="1">
        <f t="array" ref="Y95">IF(X95="CALL",INDEX(Subroutines!A:A,32-BIN2DEC(MID($B95,25,5))),"")</f>
        <v/>
      </c>
      <c r="Z95" s="5" t="str" cm="1">
        <f t="array" ref="Z95">IF(R95="Control",INDEX(EC!A:A,8-BIN2DEC(MID($B95,25,3))),"")</f>
        <v>--</v>
      </c>
      <c r="AA95" s="5" t="str" cm="1">
        <f t="array" ref="AA95">IF(R95="Control",INDEX(SR!A:A,4-BIN2DEC(MID($B95,28,2))),"")</f>
        <v>--</v>
      </c>
    </row>
    <row r="96" spans="1:36" x14ac:dyDescent="0.25">
      <c r="A96" s="4" t="str">
        <f t="shared" si="11"/>
        <v>05E</v>
      </c>
      <c r="B96" s="2" t="s">
        <v>99</v>
      </c>
      <c r="C96" s="35" t="s">
        <v>1128</v>
      </c>
      <c r="D96" s="3"/>
      <c r="E96" s="3"/>
      <c r="F96" s="3"/>
      <c r="G96" s="3"/>
      <c r="H96" s="3">
        <f t="shared" si="12"/>
        <v>0</v>
      </c>
      <c r="I96" s="27" t="str" cm="1">
        <f t="array" ref="I96">IF(H96=0,INDEX(Source1!A:A, 32-BIN2DEC(LEFT($B96,5))),"--")</f>
        <v>tmpB</v>
      </c>
      <c r="J96" s="63" t="str">
        <f t="shared" si="10"/>
        <v>--</v>
      </c>
      <c r="K96" s="27" t="str" cm="1">
        <f t="array" ref="K96">IF(H96=0,INDEX(Dest1!A:A,32-BIN2DEC(MID($B96,6,5))),"--")</f>
        <v>A</v>
      </c>
      <c r="L96" s="27">
        <f t="shared" si="13"/>
        <v>1</v>
      </c>
      <c r="M96" s="27" t="str" cm="1">
        <f t="array" ref="M96">IF(AND(I96&lt;&gt;"CONST",L96=0),INDEX(Source2!A:A,16-BIN2DEC(MID($B96,11,4))),"--")</f>
        <v>--</v>
      </c>
      <c r="N96" s="23" t="str" cm="1">
        <f t="array" ref="N96">IF(AND(I96&lt;&gt;"CONST",L96=0),INDEX('D2'!A:A,4-BIN2DEC(MID($B96,15,2))),"--")</f>
        <v>--</v>
      </c>
      <c r="O96" s="6">
        <f t="shared" si="15"/>
        <v>0</v>
      </c>
      <c r="P96" s="6">
        <f t="shared" si="16"/>
        <v>0</v>
      </c>
      <c r="Q96" s="6">
        <f t="shared" si="17"/>
        <v>0</v>
      </c>
      <c r="R96" s="3" t="str" cm="1">
        <f t="array" ref="R96">INDEX(Types!A:A,1+BIN2DEC(MID($B96,20,2)))</f>
        <v>Control</v>
      </c>
      <c r="S96" s="3" t="str" cm="1">
        <f t="array" ref="S96">IF(R96="ALU",INDEX(ALUOps!A:A,32-BIN2DEC(MID($B96,22,5))),"")</f>
        <v/>
      </c>
      <c r="T96" s="3" t="str" cm="1">
        <f t="array" ref="T96">IF(R96="ALU",INDEX(Tmp!A:A,4-BIN2DEC(MID($B96,27,2))),"")</f>
        <v/>
      </c>
      <c r="U96" s="6" t="str">
        <f t="shared" si="14"/>
        <v/>
      </c>
      <c r="V96" t="str" cm="1">
        <f t="array" ref="V96">IF(R96="Jump",INDEX(Jcond!A:A,16-BIN2DEC(MID($B96,22,4))),"")</f>
        <v/>
      </c>
      <c r="W96" t="str">
        <f t="shared" si="18"/>
        <v/>
      </c>
      <c r="X96" s="5" t="str" cm="1">
        <f t="array" ref="X96">IF(R96="Control",INDEX(IC!A:A,16-BIN2DEC(MID($B96,21,4))),"")</f>
        <v>--</v>
      </c>
      <c r="Y96" s="5" t="str" cm="1">
        <f t="array" ref="Y96">IF(X96="CALL",INDEX(Subroutines!A:A,32-BIN2DEC(MID($B96,25,5))),"")</f>
        <v/>
      </c>
      <c r="Z96" s="5" t="str" cm="1">
        <f t="array" ref="Z96">IF(R96="Control",INDEX(EC!A:A,8-BIN2DEC(MID($B96,25,3))),"")</f>
        <v>--</v>
      </c>
      <c r="AA96" s="5" t="str" cm="1">
        <f t="array" ref="AA96">IF(R96="Control",INDEX(SR!A:A,4-BIN2DEC(MID($B96,28,2))),"")</f>
        <v>--</v>
      </c>
    </row>
    <row r="97" spans="1:36" s="20" customFormat="1" ht="15.75" thickBot="1" x14ac:dyDescent="0.3">
      <c r="A97" s="17" t="str">
        <f t="shared" si="11"/>
        <v>05F</v>
      </c>
      <c r="B97" s="18" t="s">
        <v>4</v>
      </c>
      <c r="C97" s="37"/>
      <c r="D97" s="19"/>
      <c r="E97" s="19"/>
      <c r="F97" s="19"/>
      <c r="G97" s="19"/>
      <c r="H97" s="19">
        <f t="shared" si="12"/>
        <v>1</v>
      </c>
      <c r="I97" s="29" t="str" cm="1">
        <f t="array" ref="I97">IF(H97=0,INDEX(Source1!A:A, 32-BIN2DEC(LEFT($B97,5))),"--")</f>
        <v>--</v>
      </c>
      <c r="J97" s="65" t="str">
        <f t="shared" si="10"/>
        <v>--</v>
      </c>
      <c r="K97" s="29" t="str" cm="1">
        <f t="array" ref="K97">IF(H97=0,INDEX(Dest1!A:A,32-BIN2DEC(MID($B97,6,5))),"--")</f>
        <v>--</v>
      </c>
      <c r="L97" s="29">
        <f t="shared" si="13"/>
        <v>1</v>
      </c>
      <c r="M97" s="29" t="str" cm="1">
        <f t="array" ref="M97">IF(AND(I97&lt;&gt;"CONST",L97=0),INDEX(Source2!A:A,16-BIN2DEC(MID($B97,11,4))),"--")</f>
        <v>--</v>
      </c>
      <c r="N97" s="25" t="str" cm="1">
        <f t="array" ref="N97">IF(AND(I97&lt;&gt;"CONST",L97=0),INDEX('D2'!A:A,4-BIN2DEC(MID($B97,15,2))),"--")</f>
        <v>--</v>
      </c>
      <c r="O97" s="21"/>
      <c r="P97" s="21"/>
      <c r="Q97" s="21"/>
      <c r="R97" s="19"/>
      <c r="S97" s="19" t="str" cm="1">
        <f t="array" ref="S97">IF(R97="ALU",INDEX(ALUOps!A:A,32-BIN2DEC(MID($B97,22,5))),"")</f>
        <v/>
      </c>
      <c r="T97" s="19" t="str" cm="1">
        <f t="array" ref="T97">IF(R97="ALU",INDEX(Tmp!A:A,4-BIN2DEC(MID($B97,27,2))),"")</f>
        <v/>
      </c>
      <c r="U97" s="21" t="str">
        <f t="shared" si="14"/>
        <v/>
      </c>
      <c r="V97" s="20" t="str" cm="1">
        <f t="array" ref="V97">IF(R97="Jump",INDEX(Jcond!A:A,16-BIN2DEC(MID($B97,22,4))),"")</f>
        <v/>
      </c>
      <c r="W97" s="20" t="str">
        <f t="shared" si="18"/>
        <v/>
      </c>
      <c r="X97" s="53" t="str" cm="1">
        <f t="array" ref="X97">IF(R97="Control",INDEX(IC!A:A,16-BIN2DEC(MID($B97,21,4))),"")</f>
        <v/>
      </c>
      <c r="Y97" s="53" t="str" cm="1">
        <f t="array" ref="Y97">IF(X97="CALL",INDEX(Subroutines!A:A,32-BIN2DEC(MID($B97,25,5))),"")</f>
        <v/>
      </c>
      <c r="Z97" s="53" t="str" cm="1">
        <f t="array" ref="Z97">IF(R97="Control",INDEX(EC!A:A,8-BIN2DEC(MID($B97,25,3))),"")</f>
        <v/>
      </c>
      <c r="AA97" s="53" t="str" cm="1">
        <f t="array" ref="AA97">IF(R97="Control",INDEX(SR!A:A,4-BIN2DEC(MID($B97,28,2))),"")</f>
        <v/>
      </c>
      <c r="AE97" s="59"/>
    </row>
    <row r="98" spans="1:36" x14ac:dyDescent="0.25">
      <c r="A98" s="4" t="str">
        <f t="shared" si="11"/>
        <v>060</v>
      </c>
      <c r="B98" s="2" t="s">
        <v>100</v>
      </c>
      <c r="C98" s="35" t="s">
        <v>1126</v>
      </c>
      <c r="D98" s="2" t="s">
        <v>101</v>
      </c>
      <c r="E98" s="2" t="s">
        <v>927</v>
      </c>
      <c r="F98" s="2" t="s">
        <v>462</v>
      </c>
      <c r="G98" s="2"/>
      <c r="H98" s="3">
        <f t="shared" si="12"/>
        <v>0</v>
      </c>
      <c r="I98" s="27" t="str" cm="1">
        <f t="array" ref="I98">IF(H98=0,INDEX(Source1!A:A, 32-BIN2DEC(LEFT($B98,5))),"--")</f>
        <v>A</v>
      </c>
      <c r="J98" s="63" t="str">
        <f t="shared" si="10"/>
        <v>--</v>
      </c>
      <c r="K98" s="27" t="str" cm="1">
        <f t="array" ref="K98">IF(H98=0,INDEX(Dest1!A:A,32-BIN2DEC(MID($B98,6,5))),"--")</f>
        <v>tmpBL</v>
      </c>
      <c r="L98" s="27">
        <f t="shared" si="13"/>
        <v>1</v>
      </c>
      <c r="M98" s="27" t="str" cm="1">
        <f t="array" ref="M98">IF(AND(I98&lt;&gt;"CONST",L98=0),INDEX(Source2!A:A,16-BIN2DEC(MID($B98,11,4))),"--")</f>
        <v>--</v>
      </c>
      <c r="N98" s="23" t="str" cm="1">
        <f t="array" ref="N98">IF(AND(I98&lt;&gt;"CONST",L98=0),INDEX('D2'!A:A,4-BIN2DEC(MID($B98,15,2))),"--")</f>
        <v>--</v>
      </c>
      <c r="O98" s="6">
        <f t="shared" si="15"/>
        <v>0</v>
      </c>
      <c r="P98" s="6">
        <f t="shared" si="16"/>
        <v>0</v>
      </c>
      <c r="Q98" s="6">
        <f t="shared" si="17"/>
        <v>1</v>
      </c>
      <c r="R98" s="3" t="str" cm="1">
        <f t="array" ref="R98">INDEX(Types!A:A,1+BIN2DEC(MID($B98,20,2)))</f>
        <v>Control</v>
      </c>
      <c r="S98" s="3" t="str" cm="1">
        <f t="array" ref="S98">IF(R98="ALU",INDEX(ALUOps!A:A,32-BIN2DEC(MID($B98,22,5))),"")</f>
        <v/>
      </c>
      <c r="T98" s="3" t="str" cm="1">
        <f t="array" ref="T98">IF(R98="ALU",INDEX(Tmp!A:A,4-BIN2DEC(MID($B98,27,2))),"")</f>
        <v/>
      </c>
      <c r="U98" s="6" t="str">
        <f t="shared" si="14"/>
        <v/>
      </c>
      <c r="V98" t="str" cm="1">
        <f t="array" ref="V98">IF(R98="Jump",INDEX(Jcond!A:A,16-BIN2DEC(MID($B98,22,4))),"")</f>
        <v/>
      </c>
      <c r="W98" t="str">
        <f t="shared" si="18"/>
        <v/>
      </c>
      <c r="X98" s="5" t="str" cm="1">
        <f t="array" ref="X98">IF(R98="Control",INDEX(IC!A:A,16-BIN2DEC(MID($B98,21,4))),"")</f>
        <v>--</v>
      </c>
      <c r="Y98" s="5" t="str" cm="1">
        <f t="array" ref="Y98">IF(X98="CALL",INDEX(Subroutines!A:A,32-BIN2DEC(MID($B98,25,5))),"")</f>
        <v/>
      </c>
      <c r="Z98" s="5" t="str" cm="1">
        <f t="array" ref="Z98">IF(R98="Control",INDEX(EC!A:A,8-BIN2DEC(MID($B98,25,3))),"")</f>
        <v>--</v>
      </c>
      <c r="AA98" s="5" t="str" cm="1">
        <f t="array" ref="AA98">IF(R98="Control",INDEX(SR!A:A,4-BIN2DEC(MID($B98,28,2))),"")</f>
        <v>--</v>
      </c>
      <c r="AD98" t="s">
        <v>976</v>
      </c>
      <c r="AI98" s="1" t="s">
        <v>102</v>
      </c>
      <c r="AJ98" s="1" t="s">
        <v>102</v>
      </c>
    </row>
    <row r="99" spans="1:36" x14ac:dyDescent="0.25">
      <c r="A99" s="4" t="str">
        <f t="shared" si="11"/>
        <v>061</v>
      </c>
      <c r="B99" s="2" t="s">
        <v>99</v>
      </c>
      <c r="C99" s="35" t="s">
        <v>1127</v>
      </c>
      <c r="D99" s="3"/>
      <c r="E99" s="3"/>
      <c r="F99" s="3"/>
      <c r="G99" s="3"/>
      <c r="H99" s="3">
        <f t="shared" si="12"/>
        <v>0</v>
      </c>
      <c r="I99" s="27" t="str" cm="1">
        <f t="array" ref="I99">IF(H99=0,INDEX(Source1!A:A, 32-BIN2DEC(LEFT($B99,5))),"--")</f>
        <v>tmpB</v>
      </c>
      <c r="J99" s="63" t="str">
        <f t="shared" si="10"/>
        <v>--</v>
      </c>
      <c r="K99" s="27" t="str" cm="1">
        <f t="array" ref="K99">IF(H99=0,INDEX(Dest1!A:A,32-BIN2DEC(MID($B99,6,5))),"--")</f>
        <v>A</v>
      </c>
      <c r="L99" s="27">
        <f t="shared" si="13"/>
        <v>1</v>
      </c>
      <c r="M99" s="27" t="str" cm="1">
        <f t="array" ref="M99">IF(AND(I99&lt;&gt;"CONST",L99=0),INDEX(Source2!A:A,16-BIN2DEC(MID($B99,11,4))),"--")</f>
        <v>--</v>
      </c>
      <c r="N99" s="23" t="str" cm="1">
        <f t="array" ref="N99">IF(AND(I99&lt;&gt;"CONST",L99=0),INDEX('D2'!A:A,4-BIN2DEC(MID($B99,15,2))),"--")</f>
        <v>--</v>
      </c>
      <c r="O99" s="6">
        <f t="shared" si="15"/>
        <v>0</v>
      </c>
      <c r="P99" s="6">
        <f t="shared" si="16"/>
        <v>0</v>
      </c>
      <c r="Q99" s="6">
        <f t="shared" si="17"/>
        <v>0</v>
      </c>
      <c r="R99" s="3" t="str" cm="1">
        <f t="array" ref="R99">INDEX(Types!A:A,1+BIN2DEC(MID($B99,20,2)))</f>
        <v>Control</v>
      </c>
      <c r="S99" s="3" t="str" cm="1">
        <f t="array" ref="S99">IF(R99="ALU",INDEX(ALUOps!A:A,32-BIN2DEC(MID($B99,22,5))),"")</f>
        <v/>
      </c>
      <c r="T99" s="3" t="str" cm="1">
        <f t="array" ref="T99">IF(R99="ALU",INDEX(Tmp!A:A,4-BIN2DEC(MID($B99,27,2))),"")</f>
        <v/>
      </c>
      <c r="U99" s="6" t="str">
        <f t="shared" si="14"/>
        <v/>
      </c>
      <c r="V99" t="str" cm="1">
        <f t="array" ref="V99">IF(R99="Jump",INDEX(Jcond!A:A,16-BIN2DEC(MID($B99,22,4))),"")</f>
        <v/>
      </c>
      <c r="W99" t="str">
        <f t="shared" si="18"/>
        <v/>
      </c>
      <c r="X99" s="5" t="str" cm="1">
        <f t="array" ref="X99">IF(R99="Control",INDEX(IC!A:A,16-BIN2DEC(MID($B99,21,4))),"")</f>
        <v>--</v>
      </c>
      <c r="Y99" s="5" t="str" cm="1">
        <f t="array" ref="Y99">IF(X99="CALL",INDEX(Subroutines!A:A,32-BIN2DEC(MID($B99,25,5))),"")</f>
        <v/>
      </c>
      <c r="Z99" s="5" t="str" cm="1">
        <f t="array" ref="Z99">IF(R99="Control",INDEX(EC!A:A,8-BIN2DEC(MID($B99,25,3))),"")</f>
        <v>--</v>
      </c>
      <c r="AA99" s="5" t="str" cm="1">
        <f t="array" ref="AA99">IF(R99="Control",INDEX(SR!A:A,4-BIN2DEC(MID($B99,28,2))),"")</f>
        <v>--</v>
      </c>
    </row>
    <row r="100" spans="1:36" s="15" customFormat="1" x14ac:dyDescent="0.25">
      <c r="A100" s="12" t="str">
        <f t="shared" si="11"/>
        <v>062</v>
      </c>
      <c r="B100" s="13" t="s">
        <v>4</v>
      </c>
      <c r="C100" s="36"/>
      <c r="D100" s="14"/>
      <c r="E100" s="14"/>
      <c r="F100" s="14"/>
      <c r="G100" s="14"/>
      <c r="H100" s="14">
        <f t="shared" si="12"/>
        <v>1</v>
      </c>
      <c r="I100" s="28" t="str" cm="1">
        <f t="array" ref="I100">IF(H100=0,INDEX(Source1!A:A, 32-BIN2DEC(LEFT($B100,5))),"--")</f>
        <v>--</v>
      </c>
      <c r="J100" s="64" t="str">
        <f t="shared" si="10"/>
        <v>--</v>
      </c>
      <c r="K100" s="28" t="str" cm="1">
        <f t="array" ref="K100">IF(H100=0,INDEX(Dest1!A:A,32-BIN2DEC(MID($B100,6,5))),"--")</f>
        <v>--</v>
      </c>
      <c r="L100" s="28">
        <f t="shared" si="13"/>
        <v>1</v>
      </c>
      <c r="M100" s="28" t="str" cm="1">
        <f t="array" ref="M100">IF(AND(I100&lt;&gt;"CONST",L100=0),INDEX(Source2!A:A,16-BIN2DEC(MID($B100,11,4))),"--")</f>
        <v>--</v>
      </c>
      <c r="N100" s="24" t="str" cm="1">
        <f t="array" ref="N100">IF(AND(I100&lt;&gt;"CONST",L100=0),INDEX('D2'!A:A,4-BIN2DEC(MID($B100,15,2))),"--")</f>
        <v>--</v>
      </c>
      <c r="O100" s="16"/>
      <c r="P100" s="16"/>
      <c r="Q100" s="16"/>
      <c r="R100" s="14"/>
      <c r="S100" s="14" t="str" cm="1">
        <f t="array" ref="S100">IF(R100="ALU",INDEX(ALUOps!A:A,32-BIN2DEC(MID($B100,22,5))),"")</f>
        <v/>
      </c>
      <c r="T100" s="14" t="str" cm="1">
        <f t="array" ref="T100">IF(R100="ALU",INDEX(Tmp!A:A,4-BIN2DEC(MID($B100,27,2))),"")</f>
        <v/>
      </c>
      <c r="U100" s="16" t="str">
        <f t="shared" si="14"/>
        <v/>
      </c>
      <c r="V100" s="15" t="str" cm="1">
        <f t="array" ref="V100">IF(R100="Jump",INDEX(Jcond!A:A,16-BIN2DEC(MID($B100,22,4))),"")</f>
        <v/>
      </c>
      <c r="W100" s="15" t="str">
        <f t="shared" si="18"/>
        <v/>
      </c>
      <c r="X100" s="52" t="str" cm="1">
        <f t="array" ref="X100">IF(R100="Control",INDEX(IC!A:A,16-BIN2DEC(MID($B100,21,4))),"")</f>
        <v/>
      </c>
      <c r="Y100" s="52" t="str" cm="1">
        <f t="array" ref="Y100">IF(X100="CALL",INDEX(Subroutines!A:A,32-BIN2DEC(MID($B100,25,5))),"")</f>
        <v/>
      </c>
      <c r="Z100" s="52" t="str" cm="1">
        <f t="array" ref="Z100">IF(R100="Control",INDEX(EC!A:A,8-BIN2DEC(MID($B100,25,3))),"")</f>
        <v/>
      </c>
      <c r="AA100" s="52" t="str" cm="1">
        <f t="array" ref="AA100">IF(R100="Control",INDEX(SR!A:A,4-BIN2DEC(MID($B100,28,2))),"")</f>
        <v/>
      </c>
      <c r="AE100" s="58"/>
    </row>
    <row r="101" spans="1:36" s="20" customFormat="1" ht="15.75" thickBot="1" x14ac:dyDescent="0.3">
      <c r="A101" s="17" t="str">
        <f t="shared" si="11"/>
        <v>063</v>
      </c>
      <c r="B101" s="18" t="s">
        <v>4</v>
      </c>
      <c r="C101" s="37"/>
      <c r="D101" s="19"/>
      <c r="E101" s="19"/>
      <c r="F101" s="19"/>
      <c r="G101" s="19"/>
      <c r="H101" s="19">
        <f t="shared" si="12"/>
        <v>1</v>
      </c>
      <c r="I101" s="29" t="str" cm="1">
        <f t="array" ref="I101">IF(H101=0,INDEX(Source1!A:A, 32-BIN2DEC(LEFT($B101,5))),"--")</f>
        <v>--</v>
      </c>
      <c r="J101" s="65" t="str">
        <f t="shared" si="10"/>
        <v>--</v>
      </c>
      <c r="K101" s="29" t="str" cm="1">
        <f t="array" ref="K101">IF(H101=0,INDEX(Dest1!A:A,32-BIN2DEC(MID($B101,6,5))),"--")</f>
        <v>--</v>
      </c>
      <c r="L101" s="29">
        <f t="shared" si="13"/>
        <v>1</v>
      </c>
      <c r="M101" s="29" t="str" cm="1">
        <f t="array" ref="M101">IF(AND(I101&lt;&gt;"CONST",L101=0),INDEX(Source2!A:A,16-BIN2DEC(MID($B101,11,4))),"--")</f>
        <v>--</v>
      </c>
      <c r="N101" s="25" t="str" cm="1">
        <f t="array" ref="N101">IF(AND(I101&lt;&gt;"CONST",L101=0),INDEX('D2'!A:A,4-BIN2DEC(MID($B101,15,2))),"--")</f>
        <v>--</v>
      </c>
      <c r="O101" s="21"/>
      <c r="P101" s="21"/>
      <c r="Q101" s="21"/>
      <c r="R101" s="19"/>
      <c r="S101" s="19" t="str" cm="1">
        <f t="array" ref="S101">IF(R101="ALU",INDEX(ALUOps!A:A,32-BIN2DEC(MID($B101,22,5))),"")</f>
        <v/>
      </c>
      <c r="T101" s="19" t="str" cm="1">
        <f t="array" ref="T101">IF(R101="ALU",INDEX(Tmp!A:A,4-BIN2DEC(MID($B101,27,2))),"")</f>
        <v/>
      </c>
      <c r="U101" s="21" t="str">
        <f t="shared" si="14"/>
        <v/>
      </c>
      <c r="V101" s="20" t="str" cm="1">
        <f t="array" ref="V101">IF(R101="Jump",INDEX(Jcond!A:A,16-BIN2DEC(MID($B101,22,4))),"")</f>
        <v/>
      </c>
      <c r="W101" s="20" t="str">
        <f t="shared" si="18"/>
        <v/>
      </c>
      <c r="X101" s="53" t="str" cm="1">
        <f t="array" ref="X101">IF(R101="Control",INDEX(IC!A:A,16-BIN2DEC(MID($B101,21,4))),"")</f>
        <v/>
      </c>
      <c r="Y101" s="53" t="str" cm="1">
        <f t="array" ref="Y101">IF(X101="CALL",INDEX(Subroutines!A:A,32-BIN2DEC(MID($B101,25,5))),"")</f>
        <v/>
      </c>
      <c r="Z101" s="53" t="str" cm="1">
        <f t="array" ref="Z101">IF(R101="Control",INDEX(EC!A:A,8-BIN2DEC(MID($B101,25,3))),"")</f>
        <v/>
      </c>
      <c r="AA101" s="53" t="str" cm="1">
        <f t="array" ref="AA101">IF(R101="Control",INDEX(SR!A:A,4-BIN2DEC(MID($B101,28,2))),"")</f>
        <v/>
      </c>
      <c r="AE101" s="59"/>
    </row>
    <row r="102" spans="1:36" x14ac:dyDescent="0.25">
      <c r="A102" s="4" t="str">
        <f t="shared" si="11"/>
        <v>064</v>
      </c>
      <c r="B102" s="2" t="s">
        <v>103</v>
      </c>
      <c r="C102" s="35" t="s">
        <v>1126</v>
      </c>
      <c r="D102" s="2" t="s">
        <v>104</v>
      </c>
      <c r="E102" s="2" t="s">
        <v>927</v>
      </c>
      <c r="F102" s="2" t="s">
        <v>462</v>
      </c>
      <c r="G102" s="2"/>
      <c r="H102" s="3">
        <f t="shared" si="12"/>
        <v>0</v>
      </c>
      <c r="I102" s="27" t="str" cm="1">
        <f t="array" ref="I102">IF(H102=0,INDEX(Source1!A:A, 32-BIN2DEC(LEFT($B102,5))),"--")</f>
        <v>ZERO</v>
      </c>
      <c r="J102" s="63" t="str">
        <f t="shared" si="10"/>
        <v>--</v>
      </c>
      <c r="K102" s="27" t="str" cm="1">
        <f t="array" ref="K102">IF(H102=0,INDEX(Dest1!A:A,32-BIN2DEC(MID($B102,6,5))),"--")</f>
        <v>D</v>
      </c>
      <c r="L102" s="27">
        <f t="shared" si="13"/>
        <v>0</v>
      </c>
      <c r="M102" s="27" t="str" cm="1">
        <f t="array" ref="M102">IF(AND(I102&lt;&gt;"CONST",L102=0),INDEX(Source2!A:A,16-BIN2DEC(MID($B102,11,4))),"--")</f>
        <v>A</v>
      </c>
      <c r="N102" s="23" t="str" cm="1">
        <f t="array" ref="N102">IF(AND(I102&lt;&gt;"CONST",L102=0),INDEX('D2'!A:A,4-BIN2DEC(MID($B102,15,2))),"--")</f>
        <v>tmpB</v>
      </c>
      <c r="O102" s="6">
        <f t="shared" si="15"/>
        <v>0</v>
      </c>
      <c r="P102" s="6">
        <f t="shared" si="16"/>
        <v>0</v>
      </c>
      <c r="Q102" s="6">
        <f t="shared" si="17"/>
        <v>0</v>
      </c>
      <c r="R102" s="3" t="str" cm="1">
        <f t="array" ref="R102">INDEX(Types!A:A,1+BIN2DEC(MID($B102,20,2)))</f>
        <v>Control</v>
      </c>
      <c r="S102" s="3" t="str" cm="1">
        <f t="array" ref="S102">IF(R102="ALU",INDEX(ALUOps!A:A,32-BIN2DEC(MID($B102,22,5))),"")</f>
        <v/>
      </c>
      <c r="T102" s="3" t="str" cm="1">
        <f t="array" ref="T102">IF(R102="ALU",INDEX(Tmp!A:A,4-BIN2DEC(MID($B102,27,2))),"")</f>
        <v/>
      </c>
      <c r="U102" s="6" t="str">
        <f t="shared" si="14"/>
        <v/>
      </c>
      <c r="V102" t="str" cm="1">
        <f t="array" ref="V102">IF(R102="Jump",INDEX(Jcond!A:A,16-BIN2DEC(MID($B102,22,4))),"")</f>
        <v/>
      </c>
      <c r="W102" t="str">
        <f t="shared" si="18"/>
        <v/>
      </c>
      <c r="X102" s="5" t="str" cm="1">
        <f t="array" ref="X102">IF(R102="Control",INDEX(IC!A:A,16-BIN2DEC(MID($B102,21,4))),"")</f>
        <v>--</v>
      </c>
      <c r="Y102" s="5" t="str" cm="1">
        <f t="array" ref="Y102">IF(X102="CALL",INDEX(Subroutines!A:A,32-BIN2DEC(MID($B102,25,5))),"")</f>
        <v/>
      </c>
      <c r="Z102" s="5" t="str" cm="1">
        <f t="array" ref="Z102">IF(R102="Control",INDEX(EC!A:A,8-BIN2DEC(MID($B102,25,3))),"")</f>
        <v>--</v>
      </c>
      <c r="AA102" s="5" t="str" cm="1">
        <f t="array" ref="AA102">IF(R102="Control",INDEX(SR!A:A,4-BIN2DEC(MID($B102,28,2))),"")</f>
        <v>--</v>
      </c>
      <c r="AD102" t="s">
        <v>977</v>
      </c>
      <c r="AI102" s="1" t="s">
        <v>105</v>
      </c>
      <c r="AJ102" s="1" t="s">
        <v>105</v>
      </c>
    </row>
    <row r="103" spans="1:36" x14ac:dyDescent="0.25">
      <c r="A103" s="4" t="str">
        <f t="shared" si="11"/>
        <v>065</v>
      </c>
      <c r="B103" s="2" t="s">
        <v>106</v>
      </c>
      <c r="C103" s="35" t="s">
        <v>1127</v>
      </c>
      <c r="D103" s="3"/>
      <c r="E103" s="3"/>
      <c r="F103" s="3"/>
      <c r="G103" s="3"/>
      <c r="H103" s="3">
        <f t="shared" si="12"/>
        <v>1</v>
      </c>
      <c r="I103" s="27" t="str" cm="1">
        <f t="array" ref="I103">IF(H103=0,INDEX(Source1!A:A, 32-BIN2DEC(LEFT($B103,5))),"--")</f>
        <v>--</v>
      </c>
      <c r="J103" s="63" t="str">
        <f t="shared" si="10"/>
        <v>--</v>
      </c>
      <c r="K103" s="27" t="str" cm="1">
        <f t="array" ref="K103">IF(H103=0,INDEX(Dest1!A:A,32-BIN2DEC(MID($B103,6,5))),"--")</f>
        <v>--</v>
      </c>
      <c r="L103" s="27">
        <f t="shared" si="13"/>
        <v>1</v>
      </c>
      <c r="M103" s="27" t="str" cm="1">
        <f t="array" ref="M103">IF(AND(I103&lt;&gt;"CONST",L103=0),INDEX(Source2!A:A,16-BIN2DEC(MID($B103,11,4))),"--")</f>
        <v>--</v>
      </c>
      <c r="N103" s="23" t="str" cm="1">
        <f t="array" ref="N103">IF(AND(I103&lt;&gt;"CONST",L103=0),INDEX('D2'!A:A,4-BIN2DEC(MID($B103,15,2))),"--")</f>
        <v>--</v>
      </c>
      <c r="O103" s="6">
        <f t="shared" si="15"/>
        <v>0</v>
      </c>
      <c r="P103" s="6">
        <f t="shared" si="16"/>
        <v>0</v>
      </c>
      <c r="Q103" s="6">
        <f t="shared" si="17"/>
        <v>0</v>
      </c>
      <c r="R103" s="3" t="str" cm="1">
        <f t="array" ref="R103">INDEX(Types!A:A,1+BIN2DEC(MID($B103,20,2)))</f>
        <v>Jump</v>
      </c>
      <c r="S103" s="3" t="str" cm="1">
        <f t="array" ref="S103">IF(R103="ALU",INDEX(ALUOps!A:A,32-BIN2DEC(MID($B103,22,5))),"")</f>
        <v/>
      </c>
      <c r="T103" s="3" t="str" cm="1">
        <f t="array" ref="T103">IF(R103="ALU",INDEX(Tmp!A:A,4-BIN2DEC(MID($B103,27,2))),"")</f>
        <v/>
      </c>
      <c r="U103" s="6" t="str">
        <f t="shared" si="14"/>
        <v/>
      </c>
      <c r="V103" t="str" cm="1">
        <f t="array" ref="V103">IF(R103="Jump",INDEX(Jcond!A:A,16-BIN2DEC(MID($B103,22,4))),"")</f>
        <v>JNS</v>
      </c>
      <c r="W103" s="41">
        <f t="shared" si="18"/>
        <v>3</v>
      </c>
      <c r="X103" s="5" t="str" cm="1">
        <f t="array" ref="X103">IF(R103="Control",INDEX(IC!A:A,16-BIN2DEC(MID($B103,21,4))),"")</f>
        <v/>
      </c>
      <c r="Y103" s="5" t="str" cm="1">
        <f t="array" ref="Y103">IF(X103="CALL",INDEX(Subroutines!A:A,32-BIN2DEC(MID($B103,25,5))),"")</f>
        <v/>
      </c>
      <c r="Z103" s="5" t="str" cm="1">
        <f t="array" ref="Z103">IF(R103="Control",INDEX(EC!A:A,8-BIN2DEC(MID($B103,25,3))),"")</f>
        <v/>
      </c>
      <c r="AA103" s="5" t="str" cm="1">
        <f t="array" ref="AA103">IF(R103="Control",INDEX(SR!A:A,4-BIN2DEC(MID($B103,28,2))),"")</f>
        <v/>
      </c>
    </row>
    <row r="104" spans="1:36" x14ac:dyDescent="0.25">
      <c r="A104" s="4" t="str">
        <f t="shared" si="11"/>
        <v>066</v>
      </c>
      <c r="B104" s="2" t="s">
        <v>107</v>
      </c>
      <c r="C104" s="35" t="s">
        <v>1128</v>
      </c>
      <c r="D104" s="3"/>
      <c r="E104" s="3"/>
      <c r="F104" s="3"/>
      <c r="G104" s="3"/>
      <c r="H104" s="3">
        <f t="shared" si="12"/>
        <v>0</v>
      </c>
      <c r="I104" s="27" t="str" cm="1">
        <f t="array" ref="I104">IF(H104=0,INDEX(Source1!A:A, 32-BIN2DEC(LEFT($B104,5))),"--")</f>
        <v>ONES</v>
      </c>
      <c r="J104" s="63" t="str">
        <f t="shared" si="10"/>
        <v>--</v>
      </c>
      <c r="K104" s="27" t="str" cm="1">
        <f t="array" ref="K104">IF(H104=0,INDEX(Dest1!A:A,32-BIN2DEC(MID($B104,6,5))),"--")</f>
        <v>D</v>
      </c>
      <c r="L104" s="27">
        <f t="shared" si="13"/>
        <v>1</v>
      </c>
      <c r="M104" s="27" t="str" cm="1">
        <f t="array" ref="M104">IF(AND(I104&lt;&gt;"CONST",L104=0),INDEX(Source2!A:A,16-BIN2DEC(MID($B104,11,4))),"--")</f>
        <v>--</v>
      </c>
      <c r="N104" s="23" t="str" cm="1">
        <f t="array" ref="N104">IF(AND(I104&lt;&gt;"CONST",L104=0),INDEX('D2'!A:A,4-BIN2DEC(MID($B104,15,2))),"--")</f>
        <v>--</v>
      </c>
      <c r="O104" s="6">
        <f t="shared" si="15"/>
        <v>0</v>
      </c>
      <c r="P104" s="6">
        <f t="shared" si="16"/>
        <v>0</v>
      </c>
      <c r="Q104" s="6">
        <f t="shared" si="17"/>
        <v>0</v>
      </c>
      <c r="R104" s="3" t="str" cm="1">
        <f t="array" ref="R104">INDEX(Types!A:A,1+BIN2DEC(MID($B104,20,2)))</f>
        <v>Control</v>
      </c>
      <c r="S104" s="3" t="str" cm="1">
        <f t="array" ref="S104">IF(R104="ALU",INDEX(ALUOps!A:A,32-BIN2DEC(MID($B104,22,5))),"")</f>
        <v/>
      </c>
      <c r="T104" s="3" t="str" cm="1">
        <f t="array" ref="T104">IF(R104="ALU",INDEX(Tmp!A:A,4-BIN2DEC(MID($B104,27,2))),"")</f>
        <v/>
      </c>
      <c r="U104" s="6" t="str">
        <f t="shared" si="14"/>
        <v/>
      </c>
      <c r="V104" t="str" cm="1">
        <f t="array" ref="V104">IF(R104="Jump",INDEX(Jcond!A:A,16-BIN2DEC(MID($B104,22,4))),"")</f>
        <v/>
      </c>
      <c r="W104" t="str">
        <f t="shared" si="18"/>
        <v/>
      </c>
      <c r="X104" s="5" t="str" cm="1">
        <f t="array" ref="X104">IF(R104="Control",INDEX(IC!A:A,16-BIN2DEC(MID($B104,21,4))),"")</f>
        <v>--</v>
      </c>
      <c r="Y104" s="5" t="str" cm="1">
        <f t="array" ref="Y104">IF(X104="CALL",INDEX(Subroutines!A:A,32-BIN2DEC(MID($B104,25,5))),"")</f>
        <v/>
      </c>
      <c r="Z104" s="5" t="str" cm="1">
        <f t="array" ref="Z104">IF(R104="Control",INDEX(EC!A:A,8-BIN2DEC(MID($B104,25,3))),"")</f>
        <v>--</v>
      </c>
      <c r="AA104" s="5" t="str" cm="1">
        <f t="array" ref="AA104">IF(R104="Control",INDEX(SR!A:A,4-BIN2DEC(MID($B104,28,2))),"")</f>
        <v>--</v>
      </c>
    </row>
    <row r="105" spans="1:36" s="9" customFormat="1" ht="15.75" thickBot="1" x14ac:dyDescent="0.3">
      <c r="A105" s="7" t="str">
        <f t="shared" si="11"/>
        <v>067</v>
      </c>
      <c r="B105" s="8" t="s">
        <v>39</v>
      </c>
      <c r="C105" s="43" t="s">
        <v>1129</v>
      </c>
      <c r="D105" s="10"/>
      <c r="E105" s="10"/>
      <c r="F105" s="10"/>
      <c r="G105" s="10"/>
      <c r="H105" s="10">
        <f t="shared" si="12"/>
        <v>1</v>
      </c>
      <c r="I105" s="30" t="str" cm="1">
        <f t="array" ref="I105">IF(H105=0,INDEX(Source1!A:A, 32-BIN2DEC(LEFT($B105,5))),"--")</f>
        <v>--</v>
      </c>
      <c r="J105" s="66" t="str">
        <f t="shared" si="10"/>
        <v>--</v>
      </c>
      <c r="K105" s="30" t="str" cm="1">
        <f t="array" ref="K105">IF(H105=0,INDEX(Dest1!A:A,32-BIN2DEC(MID($B105,6,5))),"--")</f>
        <v>--</v>
      </c>
      <c r="L105" s="30">
        <f t="shared" si="13"/>
        <v>1</v>
      </c>
      <c r="M105" s="30" t="str" cm="1">
        <f t="array" ref="M105">IF(AND(I105&lt;&gt;"CONST",L105=0),INDEX(Source2!A:A,16-BIN2DEC(MID($B105,11,4))),"--")</f>
        <v>--</v>
      </c>
      <c r="N105" s="26" t="str" cm="1">
        <f t="array" ref="N105">IF(AND(I105&lt;&gt;"CONST",L105=0),INDEX('D2'!A:A,4-BIN2DEC(MID($B105,15,2))),"--")</f>
        <v>--</v>
      </c>
      <c r="O105" s="11">
        <f t="shared" si="15"/>
        <v>0</v>
      </c>
      <c r="P105" s="11">
        <f t="shared" si="16"/>
        <v>0</v>
      </c>
      <c r="Q105" s="11">
        <f t="shared" si="17"/>
        <v>1</v>
      </c>
      <c r="R105" s="10" t="str" cm="1">
        <f t="array" ref="R105">INDEX(Types!A:A,1+BIN2DEC(MID($B105,20,2)))</f>
        <v>Control</v>
      </c>
      <c r="S105" s="10" t="str" cm="1">
        <f t="array" ref="S105">IF(R105="ALU",INDEX(ALUOps!A:A,32-BIN2DEC(MID($B105,22,5))),"")</f>
        <v/>
      </c>
      <c r="T105" s="10" t="str" cm="1">
        <f t="array" ref="T105">IF(R105="ALU",INDEX(Tmp!A:A,4-BIN2DEC(MID($B105,27,2))),"")</f>
        <v/>
      </c>
      <c r="U105" s="11" t="str">
        <f t="shared" si="14"/>
        <v/>
      </c>
      <c r="V105" s="9" t="str" cm="1">
        <f t="array" ref="V105">IF(R105="Jump",INDEX(Jcond!A:A,16-BIN2DEC(MID($B105,22,4))),"")</f>
        <v/>
      </c>
      <c r="W105" s="9" t="str">
        <f t="shared" si="18"/>
        <v/>
      </c>
      <c r="X105" s="54" t="str" cm="1">
        <f t="array" ref="X105">IF(R105="Control",INDEX(IC!A:A,16-BIN2DEC(MID($B105,21,4))),"")</f>
        <v>--</v>
      </c>
      <c r="Y105" s="54" t="str" cm="1">
        <f t="array" ref="Y105">IF(X105="CALL",INDEX(Subroutines!A:A,32-BIN2DEC(MID($B105,25,5))),"")</f>
        <v/>
      </c>
      <c r="Z105" s="54" t="str" cm="1">
        <f t="array" ref="Z105">IF(R105="Control",INDEX(EC!A:A,8-BIN2DEC(MID($B105,25,3))),"")</f>
        <v>--</v>
      </c>
      <c r="AA105" s="54" t="str" cm="1">
        <f t="array" ref="AA105">IF(R105="Control",INDEX(SR!A:A,4-BIN2DEC(MID($B105,28,2))),"")</f>
        <v>--</v>
      </c>
      <c r="AE105" s="60"/>
    </row>
    <row r="106" spans="1:36" x14ac:dyDescent="0.25">
      <c r="A106" s="4" t="str">
        <f t="shared" si="11"/>
        <v>068</v>
      </c>
      <c r="B106" s="2" t="s">
        <v>108</v>
      </c>
      <c r="C106" s="35" t="s">
        <v>1126</v>
      </c>
      <c r="D106" s="2" t="s">
        <v>109</v>
      </c>
      <c r="E106" s="2" t="s">
        <v>927</v>
      </c>
      <c r="F106" s="2" t="s">
        <v>462</v>
      </c>
      <c r="G106" s="2"/>
      <c r="H106" s="3">
        <f t="shared" si="12"/>
        <v>0</v>
      </c>
      <c r="I106" s="27" t="str" cm="1">
        <f t="array" ref="I106">IF(H106=0,INDEX(Source1!A:A, 32-BIN2DEC(LEFT($B106,5))),"--")</f>
        <v>Q</v>
      </c>
      <c r="J106" s="63" t="str">
        <f t="shared" si="10"/>
        <v>--</v>
      </c>
      <c r="K106" s="27" t="str" cm="1">
        <f t="array" ref="K106">IF(H106=0,INDEX(Dest1!A:A,32-BIN2DEC(MID($B106,6,5))),"--")</f>
        <v>tmpAL</v>
      </c>
      <c r="L106" s="27">
        <f t="shared" si="13"/>
        <v>1</v>
      </c>
      <c r="M106" s="27" t="str" cm="1">
        <f t="array" ref="M106">IF(AND(I106&lt;&gt;"CONST",L106=0),INDEX(Source2!A:A,16-BIN2DEC(MID($B106,11,4))),"--")</f>
        <v>--</v>
      </c>
      <c r="N106" s="23" t="str" cm="1">
        <f t="array" ref="N106">IF(AND(I106&lt;&gt;"CONST",L106=0),INDEX('D2'!A:A,4-BIN2DEC(MID($B106,15,2))),"--")</f>
        <v>--</v>
      </c>
      <c r="O106" s="6">
        <f t="shared" si="15"/>
        <v>0</v>
      </c>
      <c r="P106" s="6">
        <f t="shared" si="16"/>
        <v>0</v>
      </c>
      <c r="Q106" s="6">
        <f t="shared" si="17"/>
        <v>0</v>
      </c>
      <c r="R106" s="3" t="str" cm="1">
        <f t="array" ref="R106">INDEX(Types!A:A,1+BIN2DEC(MID($B106,20,2)))</f>
        <v>Control</v>
      </c>
      <c r="S106" s="3" t="str" cm="1">
        <f t="array" ref="S106">IF(R106="ALU",INDEX(ALUOps!A:A,32-BIN2DEC(MID($B106,22,5))),"")</f>
        <v/>
      </c>
      <c r="T106" s="3" t="str" cm="1">
        <f t="array" ref="T106">IF(R106="ALU",INDEX(Tmp!A:A,4-BIN2DEC(MID($B106,27,2))),"")</f>
        <v/>
      </c>
      <c r="U106" s="6" t="str">
        <f t="shared" si="14"/>
        <v/>
      </c>
      <c r="V106" t="str" cm="1">
        <f t="array" ref="V106">IF(R106="Jump",INDEX(Jcond!A:A,16-BIN2DEC(MID($B106,22,4))),"")</f>
        <v/>
      </c>
      <c r="W106" t="str">
        <f t="shared" si="18"/>
        <v/>
      </c>
      <c r="X106" s="5" t="str" cm="1">
        <f t="array" ref="X106">IF(R106="Control",INDEX(IC!A:A,16-BIN2DEC(MID($B106,21,4))),"")</f>
        <v>--</v>
      </c>
      <c r="Y106" s="5" t="str" cm="1">
        <f t="array" ref="Y106">IF(X106="CALL",INDEX(Subroutines!A:A,32-BIN2DEC(MID($B106,25,5))),"")</f>
        <v/>
      </c>
      <c r="Z106" s="5" t="str" cm="1">
        <f t="array" ref="Z106">IF(R106="Control",INDEX(EC!A:A,8-BIN2DEC(MID($B106,25,3))),"")</f>
        <v>--</v>
      </c>
      <c r="AA106" s="5" t="str" cm="1">
        <f t="array" ref="AA106">IF(R106="Control",INDEX(SR!A:A,4-BIN2DEC(MID($B106,28,2))),"")</f>
        <v>--</v>
      </c>
      <c r="AD106" t="s">
        <v>978</v>
      </c>
      <c r="AI106" s="1" t="s">
        <v>110</v>
      </c>
      <c r="AJ106" s="1" t="s">
        <v>110</v>
      </c>
    </row>
    <row r="107" spans="1:36" x14ac:dyDescent="0.25">
      <c r="A107" s="4" t="str">
        <f t="shared" si="11"/>
        <v>069</v>
      </c>
      <c r="B107" s="2" t="s">
        <v>8</v>
      </c>
      <c r="C107" s="35" t="s">
        <v>1127</v>
      </c>
      <c r="D107" s="3"/>
      <c r="E107" s="3"/>
      <c r="F107" s="3"/>
      <c r="G107" s="3"/>
      <c r="H107" s="3">
        <f t="shared" si="12"/>
        <v>0</v>
      </c>
      <c r="I107" s="27" t="str" cm="1">
        <f t="array" ref="I107">IF(H107=0,INDEX(Source1!A:A, 32-BIN2DEC(LEFT($B107,5))),"--")</f>
        <v>Q</v>
      </c>
      <c r="J107" s="63" t="str">
        <f t="shared" si="10"/>
        <v>--</v>
      </c>
      <c r="K107" s="27" t="str" cm="1">
        <f t="array" ref="K107">IF(H107=0,INDEX(Dest1!A:A,32-BIN2DEC(MID($B107,6,5))),"--")</f>
        <v>tmpAH</v>
      </c>
      <c r="L107" s="27">
        <f t="shared" si="13"/>
        <v>1</v>
      </c>
      <c r="M107" s="27" t="str" cm="1">
        <f t="array" ref="M107">IF(AND(I107&lt;&gt;"CONST",L107=0),INDEX(Source2!A:A,16-BIN2DEC(MID($B107,11,4))),"--")</f>
        <v>--</v>
      </c>
      <c r="N107" s="23" t="str" cm="1">
        <f t="array" ref="N107">IF(AND(I107&lt;&gt;"CONST",L107=0),INDEX('D2'!A:A,4-BIN2DEC(MID($B107,15,2))),"--")</f>
        <v>--</v>
      </c>
      <c r="O107" s="6">
        <f t="shared" si="15"/>
        <v>0</v>
      </c>
      <c r="P107" s="6">
        <f t="shared" si="16"/>
        <v>0</v>
      </c>
      <c r="Q107" s="6">
        <f t="shared" si="17"/>
        <v>0</v>
      </c>
      <c r="R107" s="3" t="str" cm="1">
        <f t="array" ref="R107">INDEX(Types!A:A,1+BIN2DEC(MID($B107,20,2)))</f>
        <v>Control</v>
      </c>
      <c r="S107" s="3" t="str" cm="1">
        <f t="array" ref="S107">IF(R107="ALU",INDEX(ALUOps!A:A,32-BIN2DEC(MID($B107,22,5))),"")</f>
        <v/>
      </c>
      <c r="T107" s="3" t="str" cm="1">
        <f t="array" ref="T107">IF(R107="ALU",INDEX(Tmp!A:A,4-BIN2DEC(MID($B107,27,2))),"")</f>
        <v/>
      </c>
      <c r="U107" s="6" t="str">
        <f t="shared" si="14"/>
        <v/>
      </c>
      <c r="V107" t="str" cm="1">
        <f t="array" ref="V107">IF(R107="Jump",INDEX(Jcond!A:A,16-BIN2DEC(MID($B107,22,4))),"")</f>
        <v/>
      </c>
      <c r="W107" t="str">
        <f t="shared" si="18"/>
        <v/>
      </c>
      <c r="X107" s="5" t="str" cm="1">
        <f t="array" ref="X107">IF(R107="Control",INDEX(IC!A:A,16-BIN2DEC(MID($B107,21,4))),"")</f>
        <v>--</v>
      </c>
      <c r="Y107" s="5" t="str" cm="1">
        <f t="array" ref="Y107">IF(X107="CALL",INDEX(Subroutines!A:A,32-BIN2DEC(MID($B107,25,5))),"")</f>
        <v/>
      </c>
      <c r="Z107" s="5" t="str" cm="1">
        <f t="array" ref="Z107">IF(R107="Control",INDEX(EC!A:A,8-BIN2DEC(MID($B107,25,3))),"")</f>
        <v>--</v>
      </c>
      <c r="AA107" s="5" t="str" cm="1">
        <f t="array" ref="AA107">IF(R107="Control",INDEX(SR!A:A,4-BIN2DEC(MID($B107,28,2))),"")</f>
        <v>--</v>
      </c>
    </row>
    <row r="108" spans="1:36" x14ac:dyDescent="0.25">
      <c r="A108" s="4" t="str">
        <f t="shared" si="11"/>
        <v>06A</v>
      </c>
      <c r="B108" s="2" t="s">
        <v>111</v>
      </c>
      <c r="C108" s="35" t="s">
        <v>1128</v>
      </c>
      <c r="D108" s="3"/>
      <c r="E108" s="3"/>
      <c r="F108" s="3"/>
      <c r="G108" s="3"/>
      <c r="H108" s="3">
        <f t="shared" si="12"/>
        <v>0</v>
      </c>
      <c r="I108" s="27" t="str" cm="1">
        <f t="array" ref="I108">IF(H108=0,INDEX(Source1!A:A, 32-BIN2DEC(LEFT($B108,5))),"--")</f>
        <v>Q</v>
      </c>
      <c r="J108" s="63" t="str">
        <f t="shared" si="10"/>
        <v>--</v>
      </c>
      <c r="K108" s="27" t="str" cm="1">
        <f t="array" ref="K108">IF(H108=0,INDEX(Dest1!A:A,32-BIN2DEC(MID($B108,6,5))),"--")</f>
        <v>tmpBL</v>
      </c>
      <c r="L108" s="27">
        <f t="shared" si="13"/>
        <v>1</v>
      </c>
      <c r="M108" s="27" t="str" cm="1">
        <f t="array" ref="M108">IF(AND(I108&lt;&gt;"CONST",L108=0),INDEX(Source2!A:A,16-BIN2DEC(MID($B108,11,4))),"--")</f>
        <v>--</v>
      </c>
      <c r="N108" s="23" t="str" cm="1">
        <f t="array" ref="N108">IF(AND(I108&lt;&gt;"CONST",L108=0),INDEX('D2'!A:A,4-BIN2DEC(MID($B108,15,2))),"--")</f>
        <v>--</v>
      </c>
      <c r="O108" s="6">
        <f t="shared" si="15"/>
        <v>0</v>
      </c>
      <c r="P108" s="6">
        <f t="shared" si="16"/>
        <v>0</v>
      </c>
      <c r="Q108" s="6">
        <f t="shared" si="17"/>
        <v>0</v>
      </c>
      <c r="R108" s="3" t="str" cm="1">
        <f t="array" ref="R108">INDEX(Types!A:A,1+BIN2DEC(MID($B108,20,2)))</f>
        <v>Control</v>
      </c>
      <c r="S108" s="3" t="str" cm="1">
        <f t="array" ref="S108">IF(R108="ALU",INDEX(ALUOps!A:A,32-BIN2DEC(MID($B108,22,5))),"")</f>
        <v/>
      </c>
      <c r="T108" s="3" t="str" cm="1">
        <f t="array" ref="T108">IF(R108="ALU",INDEX(Tmp!A:A,4-BIN2DEC(MID($B108,27,2))),"")</f>
        <v/>
      </c>
      <c r="U108" s="6" t="str">
        <f t="shared" si="14"/>
        <v/>
      </c>
      <c r="V108" t="str" cm="1">
        <f t="array" ref="V108">IF(R108="Jump",INDEX(Jcond!A:A,16-BIN2DEC(MID($B108,22,4))),"")</f>
        <v/>
      </c>
      <c r="W108" t="str">
        <f t="shared" si="18"/>
        <v/>
      </c>
      <c r="X108" s="5" t="str" cm="1">
        <f t="array" ref="X108">IF(R108="Control",INDEX(IC!A:A,16-BIN2DEC(MID($B108,21,4))),"")</f>
        <v>--</v>
      </c>
      <c r="Y108" s="5" t="str" cm="1">
        <f t="array" ref="Y108">IF(X108="CALL",INDEX(Subroutines!A:A,32-BIN2DEC(MID($B108,25,5))),"")</f>
        <v/>
      </c>
      <c r="Z108" s="5" t="str" cm="1">
        <f t="array" ref="Z108">IF(R108="Control",INDEX(EC!A:A,8-BIN2DEC(MID($B108,25,3))),"")</f>
        <v>--</v>
      </c>
      <c r="AA108" s="5" t="str" cm="1">
        <f t="array" ref="AA108">IF(R108="Control",INDEX(SR!A:A,4-BIN2DEC(MID($B108,28,2))),"")</f>
        <v>--</v>
      </c>
    </row>
    <row r="109" spans="1:36" s="9" customFormat="1" ht="15.75" thickBot="1" x14ac:dyDescent="0.3">
      <c r="A109" s="7" t="str">
        <f t="shared" si="11"/>
        <v>06B</v>
      </c>
      <c r="B109" s="8" t="s">
        <v>112</v>
      </c>
      <c r="C109" s="38" t="s">
        <v>1129</v>
      </c>
      <c r="D109" s="10"/>
      <c r="E109" s="10"/>
      <c r="F109" s="10"/>
      <c r="G109" s="10"/>
      <c r="H109" s="10">
        <f t="shared" si="12"/>
        <v>0</v>
      </c>
      <c r="I109" s="30" t="str" cm="1">
        <f t="array" ref="I109">IF(H109=0,INDEX(Source1!A:A, 32-BIN2DEC(LEFT($B109,5))),"--")</f>
        <v>Q</v>
      </c>
      <c r="J109" s="66" t="str">
        <f t="shared" si="10"/>
        <v>--</v>
      </c>
      <c r="K109" s="30" t="str" cm="1">
        <f t="array" ref="K109">IF(H109=0,INDEX(Dest1!A:A,32-BIN2DEC(MID($B109,6,5))),"--")</f>
        <v>tmpBH</v>
      </c>
      <c r="L109" s="30">
        <f t="shared" si="13"/>
        <v>1</v>
      </c>
      <c r="M109" s="30" t="str" cm="1">
        <f t="array" ref="M109">IF(AND(I109&lt;&gt;"CONST",L109=0),INDEX(Source2!A:A,16-BIN2DEC(MID($B109,11,4))),"--")</f>
        <v>--</v>
      </c>
      <c r="N109" s="26" t="str" cm="1">
        <f t="array" ref="N109">IF(AND(I109&lt;&gt;"CONST",L109=0),INDEX('D2'!A:A,4-BIN2DEC(MID($B109,15,2))),"--")</f>
        <v>--</v>
      </c>
      <c r="O109" s="11">
        <f t="shared" si="15"/>
        <v>0</v>
      </c>
      <c r="P109" s="11">
        <f t="shared" si="16"/>
        <v>0</v>
      </c>
      <c r="Q109" s="11">
        <f t="shared" si="17"/>
        <v>0</v>
      </c>
      <c r="R109" s="10" t="str" cm="1">
        <f t="array" ref="R109">INDEX(Types!A:A,1+BIN2DEC(MID($B109,20,2)))</f>
        <v>Control</v>
      </c>
      <c r="S109" s="10" t="str" cm="1">
        <f t="array" ref="S109">IF(R109="ALU",INDEX(ALUOps!A:A,32-BIN2DEC(MID($B109,22,5))),"")</f>
        <v/>
      </c>
      <c r="T109" s="10" t="str" cm="1">
        <f t="array" ref="T109">IF(R109="ALU",INDEX(Tmp!A:A,4-BIN2DEC(MID($B109,27,2))),"")</f>
        <v/>
      </c>
      <c r="U109" s="11" t="str">
        <f t="shared" si="14"/>
        <v/>
      </c>
      <c r="V109" s="9" t="str" cm="1">
        <f t="array" ref="V109">IF(R109="Jump",INDEX(Jcond!A:A,16-BIN2DEC(MID($B109,22,4))),"")</f>
        <v/>
      </c>
      <c r="W109" s="9" t="str">
        <f t="shared" si="18"/>
        <v/>
      </c>
      <c r="X109" s="54" t="str" cm="1">
        <f t="array" ref="X109">IF(R109="Control",INDEX(IC!A:A,16-BIN2DEC(MID($B109,21,4))),"")</f>
        <v>CALL</v>
      </c>
      <c r="Y109" s="54" t="str" cm="1">
        <f t="array" ref="Y109">IF(X109="CALL",INDEX(Subroutines!A:A,32-BIN2DEC(MID($B109,25,5))),"")</f>
        <v>FARCALL</v>
      </c>
      <c r="Z109" s="54" t="str" cm="1">
        <f t="array" ref="Z109">IF(R109="Control",INDEX(EC!A:A,8-BIN2DEC(MID($B109,25,3))),"")</f>
        <v>{3}</v>
      </c>
      <c r="AA109" s="54" t="str" cm="1">
        <f t="array" ref="AA109">IF(R109="Control",INDEX(SR!A:A,4-BIN2DEC(MID($B109,28,2))),"")</f>
        <v>None</v>
      </c>
      <c r="AE109" s="60"/>
    </row>
    <row r="110" spans="1:36" x14ac:dyDescent="0.25">
      <c r="A110" s="4" t="str">
        <f t="shared" si="11"/>
        <v>06C</v>
      </c>
      <c r="B110" s="2" t="s">
        <v>113</v>
      </c>
      <c r="C110" s="67" t="s">
        <v>1126</v>
      </c>
      <c r="D110" s="2" t="s">
        <v>114</v>
      </c>
      <c r="E110" s="2" t="s">
        <v>927</v>
      </c>
      <c r="F110" s="2" t="s">
        <v>462</v>
      </c>
      <c r="G110" s="2"/>
      <c r="H110" s="3">
        <f t="shared" si="12"/>
        <v>1</v>
      </c>
      <c r="I110" s="27" t="str" cm="1">
        <f t="array" ref="I110">IF(H110=0,INDEX(Source1!A:A, 32-BIN2DEC(LEFT($B110,5))),"--")</f>
        <v>--</v>
      </c>
      <c r="J110" s="63" t="str">
        <f t="shared" si="10"/>
        <v>--</v>
      </c>
      <c r="K110" s="27" t="str" cm="1">
        <f t="array" ref="K110">IF(H110=0,INDEX(Dest1!A:A,32-BIN2DEC(MID($B110,6,5))),"--")</f>
        <v>--</v>
      </c>
      <c r="L110" s="27">
        <f t="shared" si="13"/>
        <v>1</v>
      </c>
      <c r="M110" s="27" t="str" cm="1">
        <f t="array" ref="M110">IF(AND(I110&lt;&gt;"CONST",L110=0),INDEX(Source2!A:A,16-BIN2DEC(MID($B110,11,4))),"--")</f>
        <v>--</v>
      </c>
      <c r="N110" s="23" t="str" cm="1">
        <f t="array" ref="N110">IF(AND(I110&lt;&gt;"CONST",L110=0),INDEX('D2'!A:A,4-BIN2DEC(MID($B110,15,2))),"--")</f>
        <v>--</v>
      </c>
      <c r="O110" s="6">
        <f t="shared" si="15"/>
        <v>0</v>
      </c>
      <c r="P110" s="6">
        <f t="shared" si="16"/>
        <v>0</v>
      </c>
      <c r="Q110" s="6">
        <f t="shared" si="17"/>
        <v>0</v>
      </c>
      <c r="R110" s="3" t="str" cm="1">
        <f t="array" ref="R110">INDEX(Types!A:A,1+BIN2DEC(MID($B110,20,2)))</f>
        <v>Jump</v>
      </c>
      <c r="S110" s="3" t="str" cm="1">
        <f t="array" ref="S110">IF(R110="ALU",INDEX(ALUOps!A:A,32-BIN2DEC(MID($B110,22,5))),"")</f>
        <v/>
      </c>
      <c r="T110" s="3" t="str" cm="1">
        <f t="array" ref="T110">IF(R110="ALU",INDEX(Tmp!A:A,4-BIN2DEC(MID($B110,27,2))),"")</f>
        <v/>
      </c>
      <c r="U110" s="6" t="str">
        <f t="shared" si="14"/>
        <v/>
      </c>
      <c r="V110" t="str" cm="1">
        <f t="array" ref="V110">IF(R110="Jump",INDEX(Jcond!A:A,16-BIN2DEC(MID($B110,22,4))),"")</f>
        <v>BUSY</v>
      </c>
      <c r="W110" s="46">
        <f t="shared" si="18"/>
        <v>3</v>
      </c>
      <c r="X110" s="5" t="str" cm="1">
        <f t="array" ref="X110">IF(R110="Control",INDEX(IC!A:A,16-BIN2DEC(MID($B110,21,4))),"")</f>
        <v/>
      </c>
      <c r="Y110" s="5" t="str" cm="1">
        <f t="array" ref="Y110">IF(X110="CALL",INDEX(Subroutines!A:A,32-BIN2DEC(MID($B110,25,5))),"")</f>
        <v/>
      </c>
      <c r="Z110" s="5" t="str" cm="1">
        <f t="array" ref="Z110">IF(R110="Control",INDEX(EC!A:A,8-BIN2DEC(MID($B110,25,3))),"")</f>
        <v/>
      </c>
      <c r="AA110" s="5" t="str" cm="1">
        <f t="array" ref="AA110">IF(R110="Control",INDEX(SR!A:A,4-BIN2DEC(MID($B110,28,2))),"")</f>
        <v/>
      </c>
      <c r="AD110" t="s">
        <v>979</v>
      </c>
      <c r="AI110" s="1" t="s">
        <v>115</v>
      </c>
      <c r="AJ110" s="1" t="s">
        <v>115</v>
      </c>
    </row>
    <row r="111" spans="1:36" x14ac:dyDescent="0.25">
      <c r="A111" s="4" t="str">
        <f t="shared" si="11"/>
        <v>06D</v>
      </c>
      <c r="B111" s="2" t="s">
        <v>116</v>
      </c>
      <c r="C111" s="35" t="s">
        <v>1127</v>
      </c>
      <c r="D111" s="3"/>
      <c r="E111" s="3"/>
      <c r="F111" s="3"/>
      <c r="G111" s="3"/>
      <c r="H111" s="3">
        <f t="shared" si="12"/>
        <v>1</v>
      </c>
      <c r="I111" s="27" t="str" cm="1">
        <f t="array" ref="I111">IF(H111=0,INDEX(Source1!A:A, 32-BIN2DEC(LEFT($B111,5))),"--")</f>
        <v>--</v>
      </c>
      <c r="J111" s="63" t="str">
        <f t="shared" si="10"/>
        <v>--</v>
      </c>
      <c r="K111" s="27" t="str" cm="1">
        <f t="array" ref="K111">IF(H111=0,INDEX(Dest1!A:A,32-BIN2DEC(MID($B111,6,5))),"--")</f>
        <v>--</v>
      </c>
      <c r="L111" s="27">
        <f t="shared" si="13"/>
        <v>1</v>
      </c>
      <c r="M111" s="27" t="str" cm="1">
        <f t="array" ref="M111">IF(AND(I111&lt;&gt;"CONST",L111=0),INDEX(Source2!A:A,16-BIN2DEC(MID($B111,11,4))),"--")</f>
        <v>--</v>
      </c>
      <c r="N111" s="23" t="str" cm="1">
        <f t="array" ref="N111">IF(AND(I111&lt;&gt;"CONST",L111=0),INDEX('D2'!A:A,4-BIN2DEC(MID($B111,15,2))),"--")</f>
        <v>--</v>
      </c>
      <c r="O111" s="6">
        <f t="shared" si="15"/>
        <v>0</v>
      </c>
      <c r="P111" s="6">
        <f t="shared" si="16"/>
        <v>0</v>
      </c>
      <c r="Q111" s="6">
        <f t="shared" si="17"/>
        <v>1</v>
      </c>
      <c r="R111" s="3" t="str" cm="1">
        <f t="array" ref="R111">INDEX(Types!A:A,1+BIN2DEC(MID($B111,20,2)))</f>
        <v>Control</v>
      </c>
      <c r="S111" s="3" t="str" cm="1">
        <f t="array" ref="S111">IF(R111="ALU",INDEX(ALUOps!A:A,32-BIN2DEC(MID($B111,22,5))),"")</f>
        <v/>
      </c>
      <c r="T111" s="3" t="str" cm="1">
        <f t="array" ref="T111">IF(R111="ALU",INDEX(Tmp!A:A,4-BIN2DEC(MID($B111,27,2))),"")</f>
        <v/>
      </c>
      <c r="U111" s="6" t="str">
        <f t="shared" si="14"/>
        <v/>
      </c>
      <c r="V111" t="str" cm="1">
        <f t="array" ref="V111">IF(R111="Jump",INDEX(Jcond!A:A,16-BIN2DEC(MID($B111,22,4))),"")</f>
        <v/>
      </c>
      <c r="W111" t="str">
        <f t="shared" si="18"/>
        <v/>
      </c>
      <c r="X111" s="5" t="str" cm="1">
        <f t="array" ref="X111">IF(R111="Control",INDEX(IC!A:A,16-BIN2DEC(MID($B111,21,4))),"")</f>
        <v>{10}</v>
      </c>
      <c r="Y111" s="5" t="str" cm="1">
        <f t="array" ref="Y111">IF(X111="CALL",INDEX(Subroutines!A:A,32-BIN2DEC(MID($B111,25,5))),"")</f>
        <v/>
      </c>
      <c r="Z111" s="5" t="str" cm="1">
        <f t="array" ref="Z111">IF(R111="Control",INDEX(EC!A:A,8-BIN2DEC(MID($B111,25,3))),"")</f>
        <v>--</v>
      </c>
      <c r="AA111" s="5" t="str" cm="1">
        <f t="array" ref="AA111">IF(R111="Control",INDEX(SR!A:A,4-BIN2DEC(MID($B111,28,2))),"")</f>
        <v>--</v>
      </c>
    </row>
    <row r="112" spans="1:36" x14ac:dyDescent="0.25">
      <c r="A112" s="4" t="str">
        <f t="shared" si="11"/>
        <v>06E</v>
      </c>
      <c r="B112" s="2" t="s">
        <v>4</v>
      </c>
      <c r="C112" s="35" t="s">
        <v>1128</v>
      </c>
      <c r="D112" s="3"/>
      <c r="E112" s="3"/>
      <c r="F112" s="3"/>
      <c r="G112" s="3"/>
      <c r="H112" s="3">
        <f t="shared" si="12"/>
        <v>1</v>
      </c>
      <c r="I112" s="27" t="str" cm="1">
        <f t="array" ref="I112">IF(H112=0,INDEX(Source1!A:A, 32-BIN2DEC(LEFT($B112,5))),"--")</f>
        <v>--</v>
      </c>
      <c r="J112" s="63" t="str">
        <f t="shared" si="10"/>
        <v>--</v>
      </c>
      <c r="K112" s="27" t="str" cm="1">
        <f t="array" ref="K112">IF(H112=0,INDEX(Dest1!A:A,32-BIN2DEC(MID($B112,6,5))),"--")</f>
        <v>--</v>
      </c>
      <c r="L112" s="27">
        <f t="shared" si="13"/>
        <v>1</v>
      </c>
      <c r="M112" s="27" t="str" cm="1">
        <f t="array" ref="M112">IF(AND(I112&lt;&gt;"CONST",L112=0),INDEX(Source2!A:A,16-BIN2DEC(MID($B112,11,4))),"--")</f>
        <v>--</v>
      </c>
      <c r="N112" s="23" t="str" cm="1">
        <f t="array" ref="N112">IF(AND(I112&lt;&gt;"CONST",L112=0),INDEX('D2'!A:A,4-BIN2DEC(MID($B112,15,2))),"--")</f>
        <v>--</v>
      </c>
      <c r="O112" s="6">
        <f t="shared" si="15"/>
        <v>0</v>
      </c>
      <c r="P112" s="6">
        <f t="shared" si="16"/>
        <v>0</v>
      </c>
      <c r="Q112" s="6">
        <f t="shared" si="17"/>
        <v>0</v>
      </c>
      <c r="R112" s="3" t="str" cm="1">
        <f t="array" ref="R112">INDEX(Types!A:A,1+BIN2DEC(MID($B112,20,2)))</f>
        <v>Control</v>
      </c>
      <c r="S112" s="3" t="str" cm="1">
        <f t="array" ref="S112">IF(R112="ALU",INDEX(ALUOps!A:A,32-BIN2DEC(MID($B112,22,5))),"")</f>
        <v/>
      </c>
      <c r="T112" s="3" t="str" cm="1">
        <f t="array" ref="T112">IF(R112="ALU",INDEX(Tmp!A:A,4-BIN2DEC(MID($B112,27,2))),"")</f>
        <v/>
      </c>
      <c r="U112" s="6" t="str">
        <f t="shared" si="14"/>
        <v/>
      </c>
      <c r="V112" t="str" cm="1">
        <f t="array" ref="V112">IF(R112="Jump",INDEX(Jcond!A:A,16-BIN2DEC(MID($B112,22,4))),"")</f>
        <v/>
      </c>
      <c r="W112" t="str">
        <f t="shared" si="18"/>
        <v/>
      </c>
      <c r="X112" s="5" t="str" cm="1">
        <f t="array" ref="X112">IF(R112="Control",INDEX(IC!A:A,16-BIN2DEC(MID($B112,21,4))),"")</f>
        <v>--</v>
      </c>
      <c r="Y112" s="5" t="str" cm="1">
        <f t="array" ref="Y112">IF(X112="CALL",INDEX(Subroutines!A:A,32-BIN2DEC(MID($B112,25,5))),"")</f>
        <v/>
      </c>
      <c r="Z112" s="5" t="str" cm="1">
        <f t="array" ref="Z112">IF(R112="Control",INDEX(EC!A:A,8-BIN2DEC(MID($B112,25,3))),"")</f>
        <v>--</v>
      </c>
      <c r="AA112" s="5" t="str" cm="1">
        <f t="array" ref="AA112">IF(R112="Control",INDEX(SR!A:A,4-BIN2DEC(MID($B112,28,2))),"")</f>
        <v>--</v>
      </c>
    </row>
    <row r="113" spans="1:36" x14ac:dyDescent="0.25">
      <c r="A113" s="4" t="str">
        <f t="shared" si="11"/>
        <v>06F</v>
      </c>
      <c r="B113" s="2" t="s">
        <v>117</v>
      </c>
      <c r="C113" s="45" t="s">
        <v>1129</v>
      </c>
      <c r="D113" s="3"/>
      <c r="E113" s="3"/>
      <c r="F113" s="3"/>
      <c r="G113" s="3"/>
      <c r="H113" s="3">
        <f t="shared" si="12"/>
        <v>1</v>
      </c>
      <c r="I113" s="27" t="str" cm="1">
        <f t="array" ref="I113">IF(H113=0,INDEX(Source1!A:A, 32-BIN2DEC(LEFT($B113,5))),"--")</f>
        <v>--</v>
      </c>
      <c r="J113" s="63" t="str">
        <f t="shared" si="10"/>
        <v>--</v>
      </c>
      <c r="K113" s="27" t="str" cm="1">
        <f t="array" ref="K113">IF(H113=0,INDEX(Dest1!A:A,32-BIN2DEC(MID($B113,6,5))),"--")</f>
        <v>--</v>
      </c>
      <c r="L113" s="27">
        <f t="shared" si="13"/>
        <v>1</v>
      </c>
      <c r="M113" s="27" t="str" cm="1">
        <f t="array" ref="M113">IF(AND(I113&lt;&gt;"CONST",L113=0),INDEX(Source2!A:A,16-BIN2DEC(MID($B113,11,4))),"--")</f>
        <v>--</v>
      </c>
      <c r="N113" s="23" t="str" cm="1">
        <f t="array" ref="N113">IF(AND(I113&lt;&gt;"CONST",L113=0),INDEX('D2'!A:A,4-BIN2DEC(MID($B113,15,2))),"--")</f>
        <v>--</v>
      </c>
      <c r="O113" s="6">
        <f t="shared" si="15"/>
        <v>0</v>
      </c>
      <c r="P113" s="6">
        <f t="shared" si="16"/>
        <v>0</v>
      </c>
      <c r="Q113" s="6">
        <f t="shared" si="17"/>
        <v>0</v>
      </c>
      <c r="R113" s="3" t="str" cm="1">
        <f t="array" ref="R113">INDEX(Types!A:A,1+BIN2DEC(MID($B113,20,2)))</f>
        <v>Jump</v>
      </c>
      <c r="S113" s="3" t="str" cm="1">
        <f t="array" ref="S113">IF(R113="ALU",INDEX(ALUOps!A:A,32-BIN2DEC(MID($B113,22,5))),"")</f>
        <v/>
      </c>
      <c r="T113" s="3" t="str" cm="1">
        <f t="array" ref="T113">IF(R113="ALU",INDEX(Tmp!A:A,4-BIN2DEC(MID($B113,27,2))),"")</f>
        <v/>
      </c>
      <c r="U113" s="6" t="str">
        <f t="shared" si="14"/>
        <v/>
      </c>
      <c r="V113" t="str" cm="1">
        <f t="array" ref="V113">IF(R113="Jump",INDEX(Jcond!A:A,16-BIN2DEC(MID($B113,22,4))),"")</f>
        <v>INT</v>
      </c>
      <c r="W113" s="44">
        <f t="shared" si="18"/>
        <v>5</v>
      </c>
      <c r="X113" s="5" t="str" cm="1">
        <f t="array" ref="X113">IF(R113="Control",INDEX(IC!A:A,16-BIN2DEC(MID($B113,21,4))),"")</f>
        <v/>
      </c>
      <c r="Y113" s="5" t="str" cm="1">
        <f t="array" ref="Y113">IF(X113="CALL",INDEX(Subroutines!A:A,32-BIN2DEC(MID($B113,25,5))),"")</f>
        <v/>
      </c>
      <c r="Z113" s="5" t="str" cm="1">
        <f t="array" ref="Z113">IF(R113="Control",INDEX(EC!A:A,8-BIN2DEC(MID($B113,25,3))),"")</f>
        <v/>
      </c>
      <c r="AA113" s="5" t="str" cm="1">
        <f t="array" ref="AA113">IF(R113="Control",INDEX(SR!A:A,4-BIN2DEC(MID($B113,28,2))),"")</f>
        <v/>
      </c>
      <c r="AE113" s="1" t="s">
        <v>1411</v>
      </c>
    </row>
    <row r="114" spans="1:36" x14ac:dyDescent="0.25">
      <c r="A114" s="4" t="str">
        <f t="shared" si="11"/>
        <v>070</v>
      </c>
      <c r="B114" s="2" t="s">
        <v>118</v>
      </c>
      <c r="C114" s="35" t="s">
        <v>1130</v>
      </c>
      <c r="D114" s="2" t="s">
        <v>119</v>
      </c>
      <c r="E114" s="2" t="s">
        <v>927</v>
      </c>
      <c r="F114" s="2" t="s">
        <v>928</v>
      </c>
      <c r="G114" s="2"/>
      <c r="H114" s="3">
        <f t="shared" si="12"/>
        <v>1</v>
      </c>
      <c r="I114" s="27" t="str" cm="1">
        <f t="array" ref="I114">IF(H114=0,INDEX(Source1!A:A, 32-BIN2DEC(LEFT($B114,5))),"--")</f>
        <v>--</v>
      </c>
      <c r="J114" s="63" t="str">
        <f t="shared" si="10"/>
        <v>--</v>
      </c>
      <c r="K114" s="27" t="str" cm="1">
        <f t="array" ref="K114">IF(H114=0,INDEX(Dest1!A:A,32-BIN2DEC(MID($B114,6,5))),"--")</f>
        <v>--</v>
      </c>
      <c r="L114" s="27">
        <f t="shared" si="13"/>
        <v>1</v>
      </c>
      <c r="M114" s="27" t="str" cm="1">
        <f t="array" ref="M114">IF(AND(I114&lt;&gt;"CONST",L114=0),INDEX(Source2!A:A,16-BIN2DEC(MID($B114,11,4))),"--")</f>
        <v>--</v>
      </c>
      <c r="N114" s="23" t="str" cm="1">
        <f t="array" ref="N114">IF(AND(I114&lt;&gt;"CONST",L114=0),INDEX('D2'!A:A,4-BIN2DEC(MID($B114,15,2))),"--")</f>
        <v>--</v>
      </c>
      <c r="O114" s="6">
        <f t="shared" si="15"/>
        <v>0</v>
      </c>
      <c r="P114" s="6">
        <f t="shared" si="16"/>
        <v>0</v>
      </c>
      <c r="Q114" s="6">
        <f t="shared" si="17"/>
        <v>0</v>
      </c>
      <c r="R114" s="3" t="str" cm="1">
        <f t="array" ref="R114">INDEX(Types!A:A,1+BIN2DEC(MID($B114,20,2)))</f>
        <v>Jump</v>
      </c>
      <c r="S114" s="3" t="str" cm="1">
        <f t="array" ref="S114">IF(R114="ALU",INDEX(ALUOps!A:A,32-BIN2DEC(MID($B114,22,5))),"")</f>
        <v/>
      </c>
      <c r="T114" s="3" t="str" cm="1">
        <f t="array" ref="T114">IF(R114="ALU",INDEX(Tmp!A:A,4-BIN2DEC(MID($B114,27,2))),"")</f>
        <v/>
      </c>
      <c r="U114" s="6" t="str">
        <f t="shared" si="14"/>
        <v/>
      </c>
      <c r="V114" t="str" cm="1">
        <f t="array" ref="V114">IF(R114="Jump",INDEX(Jcond!A:A,16-BIN2DEC(MID($B114,22,4))),"")</f>
        <v>UNC</v>
      </c>
      <c r="W114" s="44">
        <f t="shared" si="18"/>
        <v>0</v>
      </c>
      <c r="X114" s="5" t="str" cm="1">
        <f t="array" ref="X114">IF(R114="Control",INDEX(IC!A:A,16-BIN2DEC(MID($B114,21,4))),"")</f>
        <v/>
      </c>
      <c r="Y114" s="5" t="str" cm="1">
        <f t="array" ref="Y114">IF(X114="CALL",INDEX(Subroutines!A:A,32-BIN2DEC(MID($B114,25,5))),"")</f>
        <v/>
      </c>
      <c r="Z114" s="5" t="str" cm="1">
        <f t="array" ref="Z114">IF(R114="Control",INDEX(EC!A:A,8-BIN2DEC(MID($B114,25,3))),"")</f>
        <v/>
      </c>
      <c r="AA114" s="5" t="str" cm="1">
        <f t="array" ref="AA114">IF(R114="Control",INDEX(SR!A:A,4-BIN2DEC(MID($B114,28,2))),"")</f>
        <v/>
      </c>
      <c r="AI114" s="1" t="s">
        <v>115</v>
      </c>
      <c r="AJ114" s="1" t="s">
        <v>115</v>
      </c>
    </row>
    <row r="115" spans="1:36" x14ac:dyDescent="0.25">
      <c r="A115" s="4" t="str">
        <f t="shared" si="11"/>
        <v>071</v>
      </c>
      <c r="B115" s="2" t="s">
        <v>120</v>
      </c>
      <c r="C115" s="45" t="s">
        <v>1131</v>
      </c>
      <c r="D115" s="3"/>
      <c r="E115" s="3"/>
      <c r="F115" s="3"/>
      <c r="G115" s="3"/>
      <c r="H115" s="3">
        <f t="shared" si="12"/>
        <v>1</v>
      </c>
      <c r="I115" s="27" t="str" cm="1">
        <f t="array" ref="I115">IF(H115=0,INDEX(Source1!A:A, 32-BIN2DEC(LEFT($B115,5))),"--")</f>
        <v>--</v>
      </c>
      <c r="J115" s="63" t="str">
        <f t="shared" si="10"/>
        <v>--</v>
      </c>
      <c r="K115" s="27" t="str" cm="1">
        <f t="array" ref="K115">IF(H115=0,INDEX(Dest1!A:A,32-BIN2DEC(MID($B115,6,5))),"--")</f>
        <v>--</v>
      </c>
      <c r="L115" s="27">
        <f t="shared" si="13"/>
        <v>1</v>
      </c>
      <c r="M115" s="27" t="str" cm="1">
        <f t="array" ref="M115">IF(AND(I115&lt;&gt;"CONST",L115=0),INDEX(Source2!A:A,16-BIN2DEC(MID($B115,11,4))),"--")</f>
        <v>--</v>
      </c>
      <c r="N115" s="23" t="str" cm="1">
        <f t="array" ref="N115">IF(AND(I115&lt;&gt;"CONST",L115=0),INDEX('D2'!A:A,4-BIN2DEC(MID($B115,15,2))),"--")</f>
        <v>--</v>
      </c>
      <c r="O115" s="6">
        <f t="shared" si="15"/>
        <v>0</v>
      </c>
      <c r="P115" s="6">
        <f t="shared" si="16"/>
        <v>0</v>
      </c>
      <c r="Q115" s="6">
        <f t="shared" si="17"/>
        <v>0</v>
      </c>
      <c r="R115" s="3" t="str" cm="1">
        <f t="array" ref="R115">INDEX(Types!A:A,1+BIN2DEC(MID($B115,20,2)))</f>
        <v>Control</v>
      </c>
      <c r="S115" s="3" t="str" cm="1">
        <f t="array" ref="S115">IF(R115="ALU",INDEX(ALUOps!A:A,32-BIN2DEC(MID($B115,22,5))),"")</f>
        <v/>
      </c>
      <c r="T115" s="3" t="str" cm="1">
        <f t="array" ref="T115">IF(R115="ALU",INDEX(Tmp!A:A,4-BIN2DEC(MID($B115,27,2))),"")</f>
        <v/>
      </c>
      <c r="U115" s="6" t="str">
        <f t="shared" si="14"/>
        <v/>
      </c>
      <c r="V115" t="str" cm="1">
        <f t="array" ref="V115">IF(R115="Jump",INDEX(Jcond!A:A,16-BIN2DEC(MID($B115,22,4))),"")</f>
        <v/>
      </c>
      <c r="W115" t="str">
        <f t="shared" si="18"/>
        <v/>
      </c>
      <c r="X115" s="5" t="str" cm="1">
        <f t="array" ref="X115">IF(R115="Control",INDEX(IC!A:A,16-BIN2DEC(MID($B115,21,4))),"")</f>
        <v>SUSP</v>
      </c>
      <c r="Y115" s="5" t="str" cm="1">
        <f t="array" ref="Y115">IF(X115="CALL",INDEX(Subroutines!A:A,32-BIN2DEC(MID($B115,25,5))),"")</f>
        <v/>
      </c>
      <c r="Z115" s="5" t="str" cm="1">
        <f t="array" ref="Z115">IF(R115="Control",INDEX(EC!A:A,8-BIN2DEC(MID($B115,25,3))),"")</f>
        <v>--</v>
      </c>
      <c r="AA115" s="5" t="str" cm="1">
        <f t="array" ref="AA115">IF(R115="Control",INDEX(SR!A:A,4-BIN2DEC(MID($B115,28,2))),"")</f>
        <v>--</v>
      </c>
      <c r="AE115" s="1" t="s">
        <v>1412</v>
      </c>
    </row>
    <row r="116" spans="1:36" x14ac:dyDescent="0.25">
      <c r="A116" s="4" t="str">
        <f t="shared" si="11"/>
        <v>072</v>
      </c>
      <c r="B116" s="2" t="s">
        <v>121</v>
      </c>
      <c r="C116" s="35" t="s">
        <v>1132</v>
      </c>
      <c r="D116" s="3"/>
      <c r="E116" s="3"/>
      <c r="F116" s="3"/>
      <c r="G116" s="3"/>
      <c r="H116" s="3">
        <f t="shared" si="12"/>
        <v>0</v>
      </c>
      <c r="I116" s="27" t="str" cm="1">
        <f t="array" ref="I116">IF(H116=0,INDEX(Source1!A:A, 32-BIN2DEC(LEFT($B116,5))),"--")</f>
        <v>PC</v>
      </c>
      <c r="J116" s="63" t="str">
        <f t="shared" si="10"/>
        <v>--</v>
      </c>
      <c r="K116" s="27" t="str" cm="1">
        <f t="array" ref="K116">IF(H116=0,INDEX(Dest1!A:A,32-BIN2DEC(MID($B116,6,5))),"--")</f>
        <v>tmpB</v>
      </c>
      <c r="L116" s="27">
        <f t="shared" si="13"/>
        <v>1</v>
      </c>
      <c r="M116" s="27" t="str" cm="1">
        <f t="array" ref="M116">IF(AND(I116&lt;&gt;"CONST",L116=0),INDEX(Source2!A:A,16-BIN2DEC(MID($B116,11,4))),"--")</f>
        <v>--</v>
      </c>
      <c r="N116" s="23" t="str" cm="1">
        <f t="array" ref="N116">IF(AND(I116&lt;&gt;"CONST",L116=0),INDEX('D2'!A:A,4-BIN2DEC(MID($B116,15,2))),"--")</f>
        <v>--</v>
      </c>
      <c r="O116" s="6">
        <f t="shared" si="15"/>
        <v>0</v>
      </c>
      <c r="P116" s="6">
        <f t="shared" si="16"/>
        <v>0</v>
      </c>
      <c r="Q116" s="6">
        <f t="shared" si="17"/>
        <v>0</v>
      </c>
      <c r="R116" s="3" t="str" cm="1">
        <f t="array" ref="R116">INDEX(Types!A:A,1+BIN2DEC(MID($B116,20,2)))</f>
        <v>ALU</v>
      </c>
      <c r="S116" s="3" t="str" cm="1">
        <f t="array" ref="S116">IF(R116="ALU",INDEX(ALUOps!A:A,32-BIN2DEC(MID($B116,22,5))),"")</f>
        <v>DEC</v>
      </c>
      <c r="T116" s="3" t="str" cm="1">
        <f t="array" ref="T116">IF(R116="ALU",INDEX(Tmp!A:A,4-BIN2DEC(MID($B116,27,2))),"")</f>
        <v>tmpB</v>
      </c>
      <c r="U116" s="6">
        <f t="shared" si="14"/>
        <v>0</v>
      </c>
      <c r="V116" t="str" cm="1">
        <f t="array" ref="V116">IF(R116="Jump",INDEX(Jcond!A:A,16-BIN2DEC(MID($B116,22,4))),"")</f>
        <v/>
      </c>
      <c r="W116" t="str">
        <f t="shared" si="18"/>
        <v/>
      </c>
      <c r="X116" s="5" t="str" cm="1">
        <f t="array" ref="X116">IF(R116="Control",INDEX(IC!A:A,16-BIN2DEC(MID($B116,21,4))),"")</f>
        <v/>
      </c>
      <c r="Y116" s="5" t="str" cm="1">
        <f t="array" ref="Y116">IF(X116="CALL",INDEX(Subroutines!A:A,32-BIN2DEC(MID($B116,25,5))),"")</f>
        <v/>
      </c>
      <c r="Z116" s="5" t="str" cm="1">
        <f t="array" ref="Z116">IF(R116="Control",INDEX(EC!A:A,8-BIN2DEC(MID($B116,25,3))),"")</f>
        <v/>
      </c>
      <c r="AA116" s="5" t="str" cm="1">
        <f t="array" ref="AA116">IF(R116="Control",INDEX(SR!A:A,4-BIN2DEC(MID($B116,28,2))),"")</f>
        <v/>
      </c>
      <c r="AE116" s="1" t="s">
        <v>1375</v>
      </c>
    </row>
    <row r="117" spans="1:36" s="9" customFormat="1" ht="15.75" thickBot="1" x14ac:dyDescent="0.3">
      <c r="A117" s="7" t="str">
        <f t="shared" si="11"/>
        <v>073</v>
      </c>
      <c r="B117" s="8" t="s">
        <v>62</v>
      </c>
      <c r="C117" s="38" t="s">
        <v>1133</v>
      </c>
      <c r="D117" s="10"/>
      <c r="E117" s="10"/>
      <c r="F117" s="10"/>
      <c r="G117" s="10"/>
      <c r="H117" s="10">
        <f t="shared" si="12"/>
        <v>0</v>
      </c>
      <c r="I117" s="30" t="str" cm="1">
        <f t="array" ref="I117">IF(H117=0,INDEX(Source1!A:A, 32-BIN2DEC(LEFT($B117,5))),"--")</f>
        <v>SIGMA</v>
      </c>
      <c r="J117" s="66" t="str">
        <f t="shared" si="10"/>
        <v>--</v>
      </c>
      <c r="K117" s="30" t="str" cm="1">
        <f t="array" ref="K117">IF(H117=0,INDEX(Dest1!A:A,32-BIN2DEC(MID($B117,6,5))),"--")</f>
        <v>PC</v>
      </c>
      <c r="L117" s="30">
        <f t="shared" si="13"/>
        <v>1</v>
      </c>
      <c r="M117" s="30" t="str" cm="1">
        <f t="array" ref="M117">IF(AND(I117&lt;&gt;"CONST",L117=0),INDEX(Source2!A:A,16-BIN2DEC(MID($B117,11,4))),"--")</f>
        <v>--</v>
      </c>
      <c r="N117" s="26" t="str" cm="1">
        <f t="array" ref="N117">IF(AND(I117&lt;&gt;"CONST",L117=0),INDEX('D2'!A:A,4-BIN2DEC(MID($B117,15,2))),"--")</f>
        <v>--</v>
      </c>
      <c r="O117" s="11">
        <f t="shared" si="15"/>
        <v>0</v>
      </c>
      <c r="P117" s="11">
        <f t="shared" si="16"/>
        <v>0</v>
      </c>
      <c r="Q117" s="11">
        <f t="shared" si="17"/>
        <v>1</v>
      </c>
      <c r="R117" s="10" t="str" cm="1">
        <f t="array" ref="R117">INDEX(Types!A:A,1+BIN2DEC(MID($B117,20,2)))</f>
        <v>Control</v>
      </c>
      <c r="S117" s="10" t="str" cm="1">
        <f t="array" ref="S117">IF(R117="ALU",INDEX(ALUOps!A:A,32-BIN2DEC(MID($B117,22,5))),"")</f>
        <v/>
      </c>
      <c r="T117" s="10" t="str" cm="1">
        <f t="array" ref="T117">IF(R117="ALU",INDEX(Tmp!A:A,4-BIN2DEC(MID($B117,27,2))),"")</f>
        <v/>
      </c>
      <c r="U117" s="11" t="str">
        <f t="shared" si="14"/>
        <v/>
      </c>
      <c r="V117" s="9" t="str" cm="1">
        <f t="array" ref="V117">IF(R117="Jump",INDEX(Jcond!A:A,16-BIN2DEC(MID($B117,22,4))),"")</f>
        <v/>
      </c>
      <c r="W117" s="9" t="str">
        <f t="shared" si="18"/>
        <v/>
      </c>
      <c r="X117" s="54" t="str" cm="1">
        <f t="array" ref="X117">IF(R117="Control",INDEX(IC!A:A,16-BIN2DEC(MID($B117,21,4))),"")</f>
        <v>FLUSH</v>
      </c>
      <c r="Y117" s="54" t="str" cm="1">
        <f t="array" ref="Y117">IF(X117="CALL",INDEX(Subroutines!A:A,32-BIN2DEC(MID($B117,25,5))),"")</f>
        <v/>
      </c>
      <c r="Z117" s="54" t="str" cm="1">
        <f t="array" ref="Z117">IF(R117="Control",INDEX(EC!A:A,8-BIN2DEC(MID($B117,25,3))),"")</f>
        <v>--</v>
      </c>
      <c r="AA117" s="54" t="str" cm="1">
        <f t="array" ref="AA117">IF(R117="Control",INDEX(SR!A:A,4-BIN2DEC(MID($B117,28,2))),"")</f>
        <v>--</v>
      </c>
      <c r="AE117" s="60" t="s">
        <v>1413</v>
      </c>
    </row>
    <row r="118" spans="1:36" x14ac:dyDescent="0.25">
      <c r="A118" s="4" t="str">
        <f t="shared" si="11"/>
        <v>074</v>
      </c>
      <c r="B118" s="2" t="s">
        <v>17</v>
      </c>
      <c r="C118" s="35"/>
      <c r="D118" s="2" t="s">
        <v>122</v>
      </c>
      <c r="E118" s="2" t="s">
        <v>927</v>
      </c>
      <c r="F118" s="2" t="s">
        <v>462</v>
      </c>
      <c r="G118" s="2"/>
      <c r="H118" s="3">
        <f t="shared" si="12"/>
        <v>0</v>
      </c>
      <c r="I118" s="27" t="str" cm="1">
        <f t="array" ref="I118">IF(H118=0,INDEX(Source1!A:A, 32-BIN2DEC(LEFT($B118,5))),"--")</f>
        <v>SP</v>
      </c>
      <c r="J118" s="63" t="str">
        <f t="shared" si="10"/>
        <v>--</v>
      </c>
      <c r="K118" s="27" t="str" cm="1">
        <f t="array" ref="K118">IF(H118=0,INDEX(Dest1!A:A,32-BIN2DEC(MID($B118,6,5))),"--")</f>
        <v>tmpB</v>
      </c>
      <c r="L118" s="27">
        <f t="shared" si="13"/>
        <v>1</v>
      </c>
      <c r="M118" s="27" t="str" cm="1">
        <f t="array" ref="M118">IF(AND(I118&lt;&gt;"CONST",L118=0),INDEX(Source2!A:A,16-BIN2DEC(MID($B118,11,4))),"--")</f>
        <v>--</v>
      </c>
      <c r="N118" s="23" t="str" cm="1">
        <f t="array" ref="N118">IF(AND(I118&lt;&gt;"CONST",L118=0),INDEX('D2'!A:A,4-BIN2DEC(MID($B118,15,2))),"--")</f>
        <v>--</v>
      </c>
      <c r="O118" s="6">
        <f t="shared" si="15"/>
        <v>0</v>
      </c>
      <c r="P118" s="6">
        <f t="shared" si="16"/>
        <v>0</v>
      </c>
      <c r="Q118" s="6">
        <f t="shared" si="17"/>
        <v>0</v>
      </c>
      <c r="R118" s="3" t="str" cm="1">
        <f t="array" ref="R118">INDEX(Types!A:A,1+BIN2DEC(MID($B118,20,2)))</f>
        <v>ALU</v>
      </c>
      <c r="S118" s="3" t="str" cm="1">
        <f t="array" ref="S118">IF(R118="ALU",INDEX(ALUOps!A:A,32-BIN2DEC(MID($B118,22,5))),"")</f>
        <v>DEC2</v>
      </c>
      <c r="T118" s="3" t="str" cm="1">
        <f t="array" ref="T118">IF(R118="ALU",INDEX(Tmp!A:A,4-BIN2DEC(MID($B118,27,2))),"")</f>
        <v>tmpB</v>
      </c>
      <c r="U118" s="6">
        <f t="shared" si="14"/>
        <v>0</v>
      </c>
      <c r="V118" t="str" cm="1">
        <f t="array" ref="V118">IF(R118="Jump",INDEX(Jcond!A:A,16-BIN2DEC(MID($B118,22,4))),"")</f>
        <v/>
      </c>
      <c r="W118" t="str">
        <f t="shared" si="18"/>
        <v/>
      </c>
      <c r="X118" s="5" t="str" cm="1">
        <f t="array" ref="X118">IF(R118="Control",INDEX(IC!A:A,16-BIN2DEC(MID($B118,21,4))),"")</f>
        <v/>
      </c>
      <c r="Y118" s="5" t="str" cm="1">
        <f t="array" ref="Y118">IF(X118="CALL",INDEX(Subroutines!A:A,32-BIN2DEC(MID($B118,25,5))),"")</f>
        <v/>
      </c>
      <c r="Z118" s="5" t="str" cm="1">
        <f t="array" ref="Z118">IF(R118="Control",INDEX(EC!A:A,8-BIN2DEC(MID($B118,25,3))),"")</f>
        <v/>
      </c>
      <c r="AA118" s="5" t="str" cm="1">
        <f t="array" ref="AA118">IF(R118="Control",INDEX(SR!A:A,4-BIN2DEC(MID($B118,28,2))),"")</f>
        <v/>
      </c>
      <c r="AD118" t="s">
        <v>980</v>
      </c>
      <c r="AI118" s="1" t="s">
        <v>123</v>
      </c>
      <c r="AJ118" s="1" t="s">
        <v>123</v>
      </c>
    </row>
    <row r="119" spans="1:36" x14ac:dyDescent="0.25">
      <c r="A119" s="4" t="str">
        <f t="shared" si="11"/>
        <v>075</v>
      </c>
      <c r="B119" s="2" t="s">
        <v>124</v>
      </c>
      <c r="C119" s="35"/>
      <c r="D119" s="3"/>
      <c r="E119" s="3"/>
      <c r="F119" s="3"/>
      <c r="G119" s="3"/>
      <c r="H119" s="3">
        <f t="shared" si="12"/>
        <v>0</v>
      </c>
      <c r="I119" s="27" t="str" cm="1">
        <f t="array" ref="I119">IF(H119=0,INDEX(Source1!A:A, 32-BIN2DEC(LEFT($B119,5))),"--")</f>
        <v>FLAGS</v>
      </c>
      <c r="J119" s="63" t="str">
        <f t="shared" si="10"/>
        <v>--</v>
      </c>
      <c r="K119" s="27" t="str" cm="1">
        <f t="array" ref="K119">IF(H119=0,INDEX(Dest1!A:A,32-BIN2DEC(MID($B119,6,5))),"--")</f>
        <v>TEMP</v>
      </c>
      <c r="L119" s="27">
        <f t="shared" si="13"/>
        <v>0</v>
      </c>
      <c r="M119" s="27" t="str" cm="1">
        <f t="array" ref="M119">IF(AND(I119&lt;&gt;"CONST",L119=0),INDEX(Source2!A:A,16-BIN2DEC(MID($B119,11,4))),"--")</f>
        <v>SIGMA</v>
      </c>
      <c r="N119" s="23" t="str" cm="1">
        <f t="array" ref="N119">IF(AND(I119&lt;&gt;"CONST",L119=0),INDEX('D2'!A:A,4-BIN2DEC(MID($B119,15,2))),"--")</f>
        <v>IND</v>
      </c>
      <c r="O119" s="6">
        <f t="shared" si="15"/>
        <v>0</v>
      </c>
      <c r="P119" s="6">
        <f t="shared" si="16"/>
        <v>0</v>
      </c>
      <c r="Q119" s="6">
        <f t="shared" si="17"/>
        <v>1</v>
      </c>
      <c r="R119" s="3" t="str" cm="1">
        <f t="array" ref="R119">INDEX(Types!A:A,1+BIN2DEC(MID($B119,20,2)))</f>
        <v>Control</v>
      </c>
      <c r="S119" s="3" t="str" cm="1">
        <f t="array" ref="S119">IF(R119="ALU",INDEX(ALUOps!A:A,32-BIN2DEC(MID($B119,22,5))),"")</f>
        <v/>
      </c>
      <c r="T119" s="3" t="str" cm="1">
        <f t="array" ref="T119">IF(R119="ALU",INDEX(Tmp!A:A,4-BIN2DEC(MID($B119,27,2))),"")</f>
        <v/>
      </c>
      <c r="U119" s="6" t="str">
        <f t="shared" si="14"/>
        <v/>
      </c>
      <c r="V119" t="str" cm="1">
        <f t="array" ref="V119">IF(R119="Jump",INDEX(Jcond!A:A,16-BIN2DEC(MID($B119,22,4))),"")</f>
        <v/>
      </c>
      <c r="W119" t="str">
        <f t="shared" si="18"/>
        <v/>
      </c>
      <c r="X119" s="5" t="str" cm="1">
        <f t="array" ref="X119">IF(R119="Control",INDEX(IC!A:A,16-BIN2DEC(MID($B119,21,4))),"")</f>
        <v>--</v>
      </c>
      <c r="Y119" s="5" t="str" cm="1">
        <f t="array" ref="Y119">IF(X119="CALL",INDEX(Subroutines!A:A,32-BIN2DEC(MID($B119,25,5))),"")</f>
        <v/>
      </c>
      <c r="Z119" s="5" t="str" cm="1">
        <f t="array" ref="Z119">IF(R119="Control",INDEX(EC!A:A,8-BIN2DEC(MID($B119,25,3))),"")</f>
        <v>MW</v>
      </c>
      <c r="AA119" s="5" t="str" cm="1">
        <f t="array" ref="AA119">IF(R119="Control",INDEX(SR!A:A,4-BIN2DEC(MID($B119,28,2))),"")</f>
        <v>SS</v>
      </c>
    </row>
    <row r="120" spans="1:36" x14ac:dyDescent="0.25">
      <c r="A120" s="4" t="str">
        <f t="shared" si="11"/>
        <v>076</v>
      </c>
      <c r="B120" s="2" t="s">
        <v>15</v>
      </c>
      <c r="C120" s="35"/>
      <c r="D120" s="3"/>
      <c r="E120" s="3"/>
      <c r="F120" s="3"/>
      <c r="G120" s="3"/>
      <c r="H120" s="3">
        <f t="shared" si="12"/>
        <v>0</v>
      </c>
      <c r="I120" s="27" t="str" cm="1">
        <f t="array" ref="I120">IF(H120=0,INDEX(Source1!A:A, 32-BIN2DEC(LEFT($B120,5))),"--")</f>
        <v>SIGMA</v>
      </c>
      <c r="J120" s="63" t="str">
        <f t="shared" si="10"/>
        <v>--</v>
      </c>
      <c r="K120" s="27" t="str" cm="1">
        <f t="array" ref="K120">IF(H120=0,INDEX(Dest1!A:A,32-BIN2DEC(MID($B120,6,5))),"--")</f>
        <v>SP</v>
      </c>
      <c r="L120" s="27">
        <f t="shared" si="13"/>
        <v>1</v>
      </c>
      <c r="M120" s="27" t="str" cm="1">
        <f t="array" ref="M120">IF(AND(I120&lt;&gt;"CONST",L120=0),INDEX(Source2!A:A,16-BIN2DEC(MID($B120,11,4))),"--")</f>
        <v>--</v>
      </c>
      <c r="N120" s="23" t="str" cm="1">
        <f t="array" ref="N120">IF(AND(I120&lt;&gt;"CONST",L120=0),INDEX('D2'!A:A,4-BIN2DEC(MID($B120,15,2))),"--")</f>
        <v>--</v>
      </c>
      <c r="O120" s="6">
        <f t="shared" si="15"/>
        <v>0</v>
      </c>
      <c r="P120" s="6">
        <f t="shared" si="16"/>
        <v>0</v>
      </c>
      <c r="Q120" s="6">
        <f t="shared" si="17"/>
        <v>0</v>
      </c>
      <c r="R120" s="3" t="str" cm="1">
        <f t="array" ref="R120">INDEX(Types!A:A,1+BIN2DEC(MID($B120,20,2)))</f>
        <v>Control</v>
      </c>
      <c r="S120" s="3" t="str" cm="1">
        <f t="array" ref="S120">IF(R120="ALU",INDEX(ALUOps!A:A,32-BIN2DEC(MID($B120,22,5))),"")</f>
        <v/>
      </c>
      <c r="T120" s="3" t="str" cm="1">
        <f t="array" ref="T120">IF(R120="ALU",INDEX(Tmp!A:A,4-BIN2DEC(MID($B120,27,2))),"")</f>
        <v/>
      </c>
      <c r="U120" s="6" t="str">
        <f t="shared" si="14"/>
        <v/>
      </c>
      <c r="V120" t="str" cm="1">
        <f t="array" ref="V120">IF(R120="Jump",INDEX(Jcond!A:A,16-BIN2DEC(MID($B120,22,4))),"")</f>
        <v/>
      </c>
      <c r="W120" t="str">
        <f t="shared" si="18"/>
        <v/>
      </c>
      <c r="X120" s="5" t="str" cm="1">
        <f t="array" ref="X120">IF(R120="Control",INDEX(IC!A:A,16-BIN2DEC(MID($B120,21,4))),"")</f>
        <v>--</v>
      </c>
      <c r="Y120" s="5" t="str" cm="1">
        <f t="array" ref="Y120">IF(X120="CALL",INDEX(Subroutines!A:A,32-BIN2DEC(MID($B120,25,5))),"")</f>
        <v/>
      </c>
      <c r="Z120" s="5" t="str" cm="1">
        <f t="array" ref="Z120">IF(R120="Control",INDEX(EC!A:A,8-BIN2DEC(MID($B120,25,3))),"")</f>
        <v>--</v>
      </c>
      <c r="AA120" s="5" t="str" cm="1">
        <f t="array" ref="AA120">IF(R120="Control",INDEX(SR!A:A,4-BIN2DEC(MID($B120,28,2))),"")</f>
        <v>--</v>
      </c>
    </row>
    <row r="121" spans="1:36" s="20" customFormat="1" ht="15.75" thickBot="1" x14ac:dyDescent="0.3">
      <c r="A121" s="17" t="str">
        <f t="shared" si="11"/>
        <v>077</v>
      </c>
      <c r="B121" s="18" t="s">
        <v>4</v>
      </c>
      <c r="C121" s="37"/>
      <c r="D121" s="19"/>
      <c r="E121" s="19"/>
      <c r="F121" s="19"/>
      <c r="G121" s="19"/>
      <c r="H121" s="19">
        <f t="shared" si="12"/>
        <v>1</v>
      </c>
      <c r="I121" s="29" t="str" cm="1">
        <f t="array" ref="I121">IF(H121=0,INDEX(Source1!A:A, 32-BIN2DEC(LEFT($B121,5))),"--")</f>
        <v>--</v>
      </c>
      <c r="J121" s="65" t="str">
        <f t="shared" si="10"/>
        <v>--</v>
      </c>
      <c r="K121" s="29" t="str" cm="1">
        <f t="array" ref="K121">IF(H121=0,INDEX(Dest1!A:A,32-BIN2DEC(MID($B121,6,5))),"--")</f>
        <v>--</v>
      </c>
      <c r="L121" s="29">
        <f t="shared" si="13"/>
        <v>1</v>
      </c>
      <c r="M121" s="29" t="str" cm="1">
        <f t="array" ref="M121">IF(AND(I121&lt;&gt;"CONST",L121=0),INDEX(Source2!A:A,16-BIN2DEC(MID($B121,11,4))),"--")</f>
        <v>--</v>
      </c>
      <c r="N121" s="25" t="str" cm="1">
        <f t="array" ref="N121">IF(AND(I121&lt;&gt;"CONST",L121=0),INDEX('D2'!A:A,4-BIN2DEC(MID($B121,15,2))),"--")</f>
        <v>--</v>
      </c>
      <c r="O121" s="21"/>
      <c r="P121" s="21"/>
      <c r="Q121" s="21"/>
      <c r="R121" s="19"/>
      <c r="S121" s="19" t="str" cm="1">
        <f t="array" ref="S121">IF(R121="ALU",INDEX(ALUOps!A:A,32-BIN2DEC(MID($B121,22,5))),"")</f>
        <v/>
      </c>
      <c r="T121" s="19" t="str" cm="1">
        <f t="array" ref="T121">IF(R121="ALU",INDEX(Tmp!A:A,4-BIN2DEC(MID($B121,27,2))),"")</f>
        <v/>
      </c>
      <c r="U121" s="21" t="str">
        <f t="shared" si="14"/>
        <v/>
      </c>
      <c r="V121" s="20" t="str" cm="1">
        <f t="array" ref="V121">IF(R121="Jump",INDEX(Jcond!A:A,16-BIN2DEC(MID($B121,22,4))),"")</f>
        <v/>
      </c>
      <c r="W121" s="20" t="str">
        <f t="shared" si="18"/>
        <v/>
      </c>
      <c r="X121" s="53" t="str" cm="1">
        <f t="array" ref="X121">IF(R121="Control",INDEX(IC!A:A,16-BIN2DEC(MID($B121,21,4))),"")</f>
        <v/>
      </c>
      <c r="Y121" s="53" t="str" cm="1">
        <f t="array" ref="Y121">IF(X121="CALL",INDEX(Subroutines!A:A,32-BIN2DEC(MID($B121,25,5))),"")</f>
        <v/>
      </c>
      <c r="Z121" s="53" t="str" cm="1">
        <f t="array" ref="Z121">IF(R121="Control",INDEX(EC!A:A,8-BIN2DEC(MID($B121,25,3))),"")</f>
        <v/>
      </c>
      <c r="AA121" s="53" t="str" cm="1">
        <f t="array" ref="AA121">IF(R121="Control",INDEX(SR!A:A,4-BIN2DEC(MID($B121,28,2))),"")</f>
        <v/>
      </c>
      <c r="AE121" s="59"/>
    </row>
    <row r="122" spans="1:36" x14ac:dyDescent="0.25">
      <c r="A122" s="4" t="str">
        <f t="shared" si="11"/>
        <v>078</v>
      </c>
      <c r="B122" s="2" t="s">
        <v>11</v>
      </c>
      <c r="C122" s="35"/>
      <c r="D122" s="2" t="s">
        <v>125</v>
      </c>
      <c r="E122" s="2" t="s">
        <v>927</v>
      </c>
      <c r="F122" s="2" t="s">
        <v>462</v>
      </c>
      <c r="G122" s="2"/>
      <c r="H122" s="3">
        <f t="shared" si="12"/>
        <v>0</v>
      </c>
      <c r="I122" s="27" t="str" cm="1">
        <f t="array" ref="I122">IF(H122=0,INDEX(Source1!A:A, 32-BIN2DEC(LEFT($B122,5))),"--")</f>
        <v>SP</v>
      </c>
      <c r="J122" s="63" t="str">
        <f t="shared" si="10"/>
        <v>--</v>
      </c>
      <c r="K122" s="27" t="str" cm="1">
        <f t="array" ref="K122">IF(H122=0,INDEX(Dest1!A:A,32-BIN2DEC(MID($B122,6,5))),"--")</f>
        <v>DP</v>
      </c>
      <c r="L122" s="27">
        <f t="shared" si="13"/>
        <v>1</v>
      </c>
      <c r="M122" s="27" t="str" cm="1">
        <f t="array" ref="M122">IF(AND(I122&lt;&gt;"CONST",L122=0),INDEX(Source2!A:A,16-BIN2DEC(MID($B122,11,4))),"--")</f>
        <v>--</v>
      </c>
      <c r="N122" s="23" t="str" cm="1">
        <f t="array" ref="N122">IF(AND(I122&lt;&gt;"CONST",L122=0),INDEX('D2'!A:A,4-BIN2DEC(MID($B122,15,2))),"--")</f>
        <v>--</v>
      </c>
      <c r="O122" s="6">
        <f t="shared" si="15"/>
        <v>0</v>
      </c>
      <c r="P122" s="6">
        <f t="shared" si="16"/>
        <v>0</v>
      </c>
      <c r="Q122" s="6">
        <f t="shared" si="17"/>
        <v>0</v>
      </c>
      <c r="R122" s="3" t="str" cm="1">
        <f t="array" ref="R122">INDEX(Types!A:A,1+BIN2DEC(MID($B122,20,2)))</f>
        <v>Control</v>
      </c>
      <c r="S122" s="3" t="str" cm="1">
        <f t="array" ref="S122">IF(R122="ALU",INDEX(ALUOps!A:A,32-BIN2DEC(MID($B122,22,5))),"")</f>
        <v/>
      </c>
      <c r="T122" s="3" t="str" cm="1">
        <f t="array" ref="T122">IF(R122="ALU",INDEX(Tmp!A:A,4-BIN2DEC(MID($B122,27,2))),"")</f>
        <v/>
      </c>
      <c r="U122" s="6" t="str">
        <f t="shared" si="14"/>
        <v/>
      </c>
      <c r="V122" t="str" cm="1">
        <f t="array" ref="V122">IF(R122="Jump",INDEX(Jcond!A:A,16-BIN2DEC(MID($B122,22,4))),"")</f>
        <v/>
      </c>
      <c r="W122" t="str">
        <f t="shared" si="18"/>
        <v/>
      </c>
      <c r="X122" s="5" t="str" cm="1">
        <f t="array" ref="X122">IF(R122="Control",INDEX(IC!A:A,16-BIN2DEC(MID($B122,21,4))),"")</f>
        <v>--</v>
      </c>
      <c r="Y122" s="5" t="str" cm="1">
        <f t="array" ref="Y122">IF(X122="CALL",INDEX(Subroutines!A:A,32-BIN2DEC(MID($B122,25,5))),"")</f>
        <v/>
      </c>
      <c r="Z122" s="5" t="str" cm="1">
        <f t="array" ref="Z122">IF(R122="Control",INDEX(EC!A:A,8-BIN2DEC(MID($B122,25,3))),"")</f>
        <v>MR</v>
      </c>
      <c r="AA122" s="5" t="str" cm="1">
        <f t="array" ref="AA122">IF(R122="Control",INDEX(SR!A:A,4-BIN2DEC(MID($B122,28,2))),"")</f>
        <v>SS</v>
      </c>
      <c r="AD122" t="s">
        <v>981</v>
      </c>
      <c r="AI122" s="1" t="s">
        <v>126</v>
      </c>
      <c r="AJ122" s="1" t="s">
        <v>126</v>
      </c>
    </row>
    <row r="123" spans="1:36" x14ac:dyDescent="0.25">
      <c r="A123" s="4" t="str">
        <f t="shared" si="11"/>
        <v>079</v>
      </c>
      <c r="B123" s="2" t="s">
        <v>14</v>
      </c>
      <c r="C123" s="35"/>
      <c r="D123" s="3"/>
      <c r="E123" s="3"/>
      <c r="F123" s="3"/>
      <c r="G123" s="3"/>
      <c r="H123" s="3">
        <f t="shared" si="12"/>
        <v>0</v>
      </c>
      <c r="I123" s="27" t="str" cm="1">
        <f t="array" ref="I123">IF(H123=0,INDEX(Source1!A:A, 32-BIN2DEC(LEFT($B123,5))),"--")</f>
        <v>SP</v>
      </c>
      <c r="J123" s="63" t="str">
        <f t="shared" si="10"/>
        <v>--</v>
      </c>
      <c r="K123" s="27" t="str" cm="1">
        <f t="array" ref="K123">IF(H123=0,INDEX(Dest1!A:A,32-BIN2DEC(MID($B123,6,5))),"--")</f>
        <v>tmpB</v>
      </c>
      <c r="L123" s="27">
        <f t="shared" si="13"/>
        <v>1</v>
      </c>
      <c r="M123" s="27" t="str" cm="1">
        <f t="array" ref="M123">IF(AND(I123&lt;&gt;"CONST",L123=0),INDEX(Source2!A:A,16-BIN2DEC(MID($B123,11,4))),"--")</f>
        <v>--</v>
      </c>
      <c r="N123" s="23" t="str" cm="1">
        <f t="array" ref="N123">IF(AND(I123&lt;&gt;"CONST",L123=0),INDEX('D2'!A:A,4-BIN2DEC(MID($B123,15,2))),"--")</f>
        <v>--</v>
      </c>
      <c r="O123" s="6">
        <f t="shared" si="15"/>
        <v>0</v>
      </c>
      <c r="P123" s="6">
        <f t="shared" si="16"/>
        <v>0</v>
      </c>
      <c r="Q123" s="6">
        <f t="shared" si="17"/>
        <v>0</v>
      </c>
      <c r="R123" s="3" t="str" cm="1">
        <f t="array" ref="R123">INDEX(Types!A:A,1+BIN2DEC(MID($B123,20,2)))</f>
        <v>ALU</v>
      </c>
      <c r="S123" s="3" t="str" cm="1">
        <f t="array" ref="S123">IF(R123="ALU",INDEX(ALUOps!A:A,32-BIN2DEC(MID($B123,22,5))),"")</f>
        <v>INC2</v>
      </c>
      <c r="T123" s="3" t="str" cm="1">
        <f t="array" ref="T123">IF(R123="ALU",INDEX(Tmp!A:A,4-BIN2DEC(MID($B123,27,2))),"")</f>
        <v>tmpB</v>
      </c>
      <c r="U123" s="6">
        <f t="shared" si="14"/>
        <v>0</v>
      </c>
      <c r="V123" t="str" cm="1">
        <f t="array" ref="V123">IF(R123="Jump",INDEX(Jcond!A:A,16-BIN2DEC(MID($B123,22,4))),"")</f>
        <v/>
      </c>
      <c r="W123" t="str">
        <f t="shared" si="18"/>
        <v/>
      </c>
      <c r="X123" s="5" t="str" cm="1">
        <f t="array" ref="X123">IF(R123="Control",INDEX(IC!A:A,16-BIN2DEC(MID($B123,21,4))),"")</f>
        <v/>
      </c>
      <c r="Y123" s="5" t="str" cm="1">
        <f t="array" ref="Y123">IF(X123="CALL",INDEX(Subroutines!A:A,32-BIN2DEC(MID($B123,25,5))),"")</f>
        <v/>
      </c>
      <c r="Z123" s="5" t="str" cm="1">
        <f t="array" ref="Z123">IF(R123="Control",INDEX(EC!A:A,8-BIN2DEC(MID($B123,25,3))),"")</f>
        <v/>
      </c>
      <c r="AA123" s="5" t="str" cm="1">
        <f t="array" ref="AA123">IF(R123="Control",INDEX(SR!A:A,4-BIN2DEC(MID($B123,28,2))),"")</f>
        <v/>
      </c>
    </row>
    <row r="124" spans="1:36" x14ac:dyDescent="0.25">
      <c r="A124" s="4" t="str">
        <f t="shared" si="11"/>
        <v>07A</v>
      </c>
      <c r="B124" s="2" t="s">
        <v>127</v>
      </c>
      <c r="C124" s="35"/>
      <c r="D124" s="3"/>
      <c r="E124" s="3"/>
      <c r="F124" s="3"/>
      <c r="G124" s="3"/>
      <c r="H124" s="3">
        <f t="shared" si="12"/>
        <v>0</v>
      </c>
      <c r="I124" s="27" t="str" cm="1">
        <f t="array" ref="I124">IF(H124=0,INDEX(Source1!A:A, 32-BIN2DEC(LEFT($B124,5))),"--")</f>
        <v>TEMP</v>
      </c>
      <c r="J124" s="63" t="str">
        <f t="shared" si="10"/>
        <v>--</v>
      </c>
      <c r="K124" s="27" t="str" cm="1">
        <f t="array" ref="K124">IF(H124=0,INDEX(Dest1!A:A,32-BIN2DEC(MID($B124,6,5))),"--")</f>
        <v>FLAGS</v>
      </c>
      <c r="L124" s="27">
        <f t="shared" si="13"/>
        <v>1</v>
      </c>
      <c r="M124" s="27" t="str" cm="1">
        <f t="array" ref="M124">IF(AND(I124&lt;&gt;"CONST",L124=0),INDEX(Source2!A:A,16-BIN2DEC(MID($B124,11,4))),"--")</f>
        <v>--</v>
      </c>
      <c r="N124" s="23" t="str" cm="1">
        <f t="array" ref="N124">IF(AND(I124&lt;&gt;"CONST",L124=0),INDEX('D2'!A:A,4-BIN2DEC(MID($B124,15,2))),"--")</f>
        <v>--</v>
      </c>
      <c r="O124" s="6">
        <f t="shared" si="15"/>
        <v>1</v>
      </c>
      <c r="P124" s="6">
        <f t="shared" si="16"/>
        <v>0</v>
      </c>
      <c r="Q124" s="6">
        <f t="shared" si="17"/>
        <v>1</v>
      </c>
      <c r="R124" s="3" t="str" cm="1">
        <f t="array" ref="R124">INDEX(Types!A:A,1+BIN2DEC(MID($B124,20,2)))</f>
        <v>Control</v>
      </c>
      <c r="S124" s="3" t="str" cm="1">
        <f t="array" ref="S124">IF(R124="ALU",INDEX(ALUOps!A:A,32-BIN2DEC(MID($B124,22,5))),"")</f>
        <v/>
      </c>
      <c r="T124" s="3" t="str" cm="1">
        <f t="array" ref="T124">IF(R124="ALU",INDEX(Tmp!A:A,4-BIN2DEC(MID($B124,27,2))),"")</f>
        <v/>
      </c>
      <c r="U124" s="6" t="str">
        <f t="shared" si="14"/>
        <v/>
      </c>
      <c r="V124" t="str" cm="1">
        <f t="array" ref="V124">IF(R124="Jump",INDEX(Jcond!A:A,16-BIN2DEC(MID($B124,22,4))),"")</f>
        <v/>
      </c>
      <c r="W124" t="str">
        <f t="shared" si="18"/>
        <v/>
      </c>
      <c r="X124" s="5" t="str" cm="1">
        <f t="array" ref="X124">IF(R124="Control",INDEX(IC!A:A,16-BIN2DEC(MID($B124,21,4))),"")</f>
        <v>--</v>
      </c>
      <c r="Y124" s="5" t="str" cm="1">
        <f t="array" ref="Y124">IF(X124="CALL",INDEX(Subroutines!A:A,32-BIN2DEC(MID($B124,25,5))),"")</f>
        <v/>
      </c>
      <c r="Z124" s="5" t="str" cm="1">
        <f t="array" ref="Z124">IF(R124="Control",INDEX(EC!A:A,8-BIN2DEC(MID($B124,25,3))),"")</f>
        <v>--</v>
      </c>
      <c r="AA124" s="5" t="str" cm="1">
        <f t="array" ref="AA124">IF(R124="Control",INDEX(SR!A:A,4-BIN2DEC(MID($B124,28,2))),"")</f>
        <v>--</v>
      </c>
    </row>
    <row r="125" spans="1:36" s="9" customFormat="1" ht="15.75" thickBot="1" x14ac:dyDescent="0.3">
      <c r="A125" s="7" t="str">
        <f t="shared" si="11"/>
        <v>07B</v>
      </c>
      <c r="B125" s="8" t="s">
        <v>15</v>
      </c>
      <c r="C125" s="38"/>
      <c r="D125" s="10"/>
      <c r="E125" s="10"/>
      <c r="F125" s="10"/>
      <c r="G125" s="10"/>
      <c r="H125" s="10">
        <f t="shared" si="12"/>
        <v>0</v>
      </c>
      <c r="I125" s="30" t="str" cm="1">
        <f t="array" ref="I125">IF(H125=0,INDEX(Source1!A:A, 32-BIN2DEC(LEFT($B125,5))),"--")</f>
        <v>SIGMA</v>
      </c>
      <c r="J125" s="66" t="str">
        <f t="shared" si="10"/>
        <v>--</v>
      </c>
      <c r="K125" s="30" t="str" cm="1">
        <f t="array" ref="K125">IF(H125=0,INDEX(Dest1!A:A,32-BIN2DEC(MID($B125,6,5))),"--")</f>
        <v>SP</v>
      </c>
      <c r="L125" s="30">
        <f t="shared" si="13"/>
        <v>1</v>
      </c>
      <c r="M125" s="30" t="str" cm="1">
        <f t="array" ref="M125">IF(AND(I125&lt;&gt;"CONST",L125=0),INDEX(Source2!A:A,16-BIN2DEC(MID($B125,11,4))),"--")</f>
        <v>--</v>
      </c>
      <c r="N125" s="26" t="str" cm="1">
        <f t="array" ref="N125">IF(AND(I125&lt;&gt;"CONST",L125=0),INDEX('D2'!A:A,4-BIN2DEC(MID($B125,15,2))),"--")</f>
        <v>--</v>
      </c>
      <c r="O125" s="11">
        <f t="shared" si="15"/>
        <v>0</v>
      </c>
      <c r="P125" s="11">
        <f t="shared" si="16"/>
        <v>0</v>
      </c>
      <c r="Q125" s="11">
        <f t="shared" si="17"/>
        <v>0</v>
      </c>
      <c r="R125" s="10" t="str" cm="1">
        <f t="array" ref="R125">INDEX(Types!A:A,1+BIN2DEC(MID($B125,20,2)))</f>
        <v>Control</v>
      </c>
      <c r="S125" s="10" t="str" cm="1">
        <f t="array" ref="S125">IF(R125="ALU",INDEX(ALUOps!A:A,32-BIN2DEC(MID($B125,22,5))),"")</f>
        <v/>
      </c>
      <c r="T125" s="10" t="str" cm="1">
        <f t="array" ref="T125">IF(R125="ALU",INDEX(Tmp!A:A,4-BIN2DEC(MID($B125,27,2))),"")</f>
        <v/>
      </c>
      <c r="U125" s="11" t="str">
        <f t="shared" si="14"/>
        <v/>
      </c>
      <c r="V125" s="9" t="str" cm="1">
        <f t="array" ref="V125">IF(R125="Jump",INDEX(Jcond!A:A,16-BIN2DEC(MID($B125,22,4))),"")</f>
        <v/>
      </c>
      <c r="W125" s="9" t="str">
        <f t="shared" si="18"/>
        <v/>
      </c>
      <c r="X125" s="54" t="str" cm="1">
        <f t="array" ref="X125">IF(R125="Control",INDEX(IC!A:A,16-BIN2DEC(MID($B125,21,4))),"")</f>
        <v>--</v>
      </c>
      <c r="Y125" s="54" t="str" cm="1">
        <f t="array" ref="Y125">IF(X125="CALL",INDEX(Subroutines!A:A,32-BIN2DEC(MID($B125,25,5))),"")</f>
        <v/>
      </c>
      <c r="Z125" s="54" t="str" cm="1">
        <f t="array" ref="Z125">IF(R125="Control",INDEX(EC!A:A,8-BIN2DEC(MID($B125,25,3))),"")</f>
        <v>--</v>
      </c>
      <c r="AA125" s="54" t="str" cm="1">
        <f t="array" ref="AA125">IF(R125="Control",INDEX(SR!A:A,4-BIN2DEC(MID($B125,28,2))),"")</f>
        <v>--</v>
      </c>
      <c r="AE125" s="60"/>
    </row>
    <row r="126" spans="1:36" x14ac:dyDescent="0.25">
      <c r="A126" s="4" t="str">
        <f t="shared" si="11"/>
        <v>07C</v>
      </c>
      <c r="B126" s="2" t="s">
        <v>128</v>
      </c>
      <c r="C126" s="35"/>
      <c r="D126" s="2" t="s">
        <v>129</v>
      </c>
      <c r="E126" s="2" t="s">
        <v>927</v>
      </c>
      <c r="F126" s="2" t="s">
        <v>462</v>
      </c>
      <c r="G126" s="2"/>
      <c r="H126" s="3">
        <f t="shared" si="12"/>
        <v>0</v>
      </c>
      <c r="I126" s="27" t="str" cm="1">
        <f t="array" ref="I126">IF(H126=0,INDEX(Source1!A:A, 32-BIN2DEC(LEFT($B126,5))),"--")</f>
        <v>AH</v>
      </c>
      <c r="J126" s="63" t="str">
        <f t="shared" si="10"/>
        <v>--</v>
      </c>
      <c r="K126" s="27" t="str" cm="1">
        <f t="array" ref="K126">IF(H126=0,INDEX(Dest1!A:A,32-BIN2DEC(MID($B126,6,5))),"--")</f>
        <v>tmpAL</v>
      </c>
      <c r="L126" s="27">
        <f t="shared" si="13"/>
        <v>1</v>
      </c>
      <c r="M126" s="27" t="str" cm="1">
        <f t="array" ref="M126">IF(AND(I126&lt;&gt;"CONST",L126=0),INDEX(Source2!A:A,16-BIN2DEC(MID($B126,11,4))),"--")</f>
        <v>--</v>
      </c>
      <c r="N126" s="23" t="str" cm="1">
        <f t="array" ref="N126">IF(AND(I126&lt;&gt;"CONST",L126=0),INDEX('D2'!A:A,4-BIN2DEC(MID($B126,15,2))),"--")</f>
        <v>--</v>
      </c>
      <c r="O126" s="6">
        <f t="shared" si="15"/>
        <v>0</v>
      </c>
      <c r="P126" s="6">
        <f t="shared" si="16"/>
        <v>0</v>
      </c>
      <c r="Q126" s="6">
        <f t="shared" si="17"/>
        <v>0</v>
      </c>
      <c r="R126" s="3" t="str" cm="1">
        <f t="array" ref="R126">INDEX(Types!A:A,1+BIN2DEC(MID($B126,20,2)))</f>
        <v>Control</v>
      </c>
      <c r="S126" s="3" t="str" cm="1">
        <f t="array" ref="S126">IF(R126="ALU",INDEX(ALUOps!A:A,32-BIN2DEC(MID($B126,22,5))),"")</f>
        <v/>
      </c>
      <c r="T126" s="3" t="str" cm="1">
        <f t="array" ref="T126">IF(R126="ALU",INDEX(Tmp!A:A,4-BIN2DEC(MID($B126,27,2))),"")</f>
        <v/>
      </c>
      <c r="U126" s="6" t="str">
        <f t="shared" si="14"/>
        <v/>
      </c>
      <c r="V126" t="str" cm="1">
        <f t="array" ref="V126">IF(R126="Jump",INDEX(Jcond!A:A,16-BIN2DEC(MID($B126,22,4))),"")</f>
        <v/>
      </c>
      <c r="W126" t="str">
        <f t="shared" si="18"/>
        <v/>
      </c>
      <c r="X126" s="5" t="str" cm="1">
        <f t="array" ref="X126">IF(R126="Control",INDEX(IC!A:A,16-BIN2DEC(MID($B126,21,4))),"")</f>
        <v>--</v>
      </c>
      <c r="Y126" s="5" t="str" cm="1">
        <f t="array" ref="Y126">IF(X126="CALL",INDEX(Subroutines!A:A,32-BIN2DEC(MID($B126,25,5))),"")</f>
        <v/>
      </c>
      <c r="Z126" s="5" t="str" cm="1">
        <f t="array" ref="Z126">IF(R126="Control",INDEX(EC!A:A,8-BIN2DEC(MID($B126,25,3))),"")</f>
        <v>--</v>
      </c>
      <c r="AA126" s="5" t="str" cm="1">
        <f t="array" ref="AA126">IF(R126="Control",INDEX(SR!A:A,4-BIN2DEC(MID($B126,28,2))),"")</f>
        <v>--</v>
      </c>
      <c r="AD126" t="s">
        <v>982</v>
      </c>
      <c r="AI126" s="1" t="s">
        <v>130</v>
      </c>
      <c r="AJ126" s="1" t="s">
        <v>130</v>
      </c>
    </row>
    <row r="127" spans="1:36" x14ac:dyDescent="0.25">
      <c r="A127" s="4" t="str">
        <f t="shared" si="11"/>
        <v>07D</v>
      </c>
      <c r="B127" s="2" t="s">
        <v>131</v>
      </c>
      <c r="C127" s="35"/>
      <c r="D127" s="3"/>
      <c r="E127" s="3"/>
      <c r="F127" s="3"/>
      <c r="G127" s="3"/>
      <c r="H127" s="3">
        <f t="shared" si="12"/>
        <v>0</v>
      </c>
      <c r="I127" s="27" t="str" cm="1">
        <f t="array" ref="I127">IF(H127=0,INDEX(Source1!A:A, 32-BIN2DEC(LEFT($B127,5))),"--")</f>
        <v>FLAGS</v>
      </c>
      <c r="J127" s="63" t="str">
        <f t="shared" si="10"/>
        <v>--</v>
      </c>
      <c r="K127" s="27" t="str" cm="1">
        <f t="array" ref="K127">IF(H127=0,INDEX(Dest1!A:A,32-BIN2DEC(MID($B127,6,5))),"--")</f>
        <v>tmpAH</v>
      </c>
      <c r="L127" s="27">
        <f t="shared" si="13"/>
        <v>1</v>
      </c>
      <c r="M127" s="27" t="str" cm="1">
        <f t="array" ref="M127">IF(AND(I127&lt;&gt;"CONST",L127=0),INDEX(Source2!A:A,16-BIN2DEC(MID($B127,11,4))),"--")</f>
        <v>--</v>
      </c>
      <c r="N127" s="23" t="str" cm="1">
        <f t="array" ref="N127">IF(AND(I127&lt;&gt;"CONST",L127=0),INDEX('D2'!A:A,4-BIN2DEC(MID($B127,15,2))),"--")</f>
        <v>--</v>
      </c>
      <c r="O127" s="6">
        <f t="shared" si="15"/>
        <v>0</v>
      </c>
      <c r="P127" s="6">
        <f t="shared" si="16"/>
        <v>0</v>
      </c>
      <c r="Q127" s="6">
        <f t="shared" si="17"/>
        <v>1</v>
      </c>
      <c r="R127" s="3" t="str" cm="1">
        <f t="array" ref="R127">INDEX(Types!A:A,1+BIN2DEC(MID($B127,20,2)))</f>
        <v>Control</v>
      </c>
      <c r="S127" s="3" t="str" cm="1">
        <f t="array" ref="S127">IF(R127="ALU",INDEX(ALUOps!A:A,32-BIN2DEC(MID($B127,22,5))),"")</f>
        <v/>
      </c>
      <c r="T127" s="3" t="str" cm="1">
        <f t="array" ref="T127">IF(R127="ALU",INDEX(Tmp!A:A,4-BIN2DEC(MID($B127,27,2))),"")</f>
        <v/>
      </c>
      <c r="U127" s="6" t="str">
        <f t="shared" si="14"/>
        <v/>
      </c>
      <c r="V127" t="str" cm="1">
        <f t="array" ref="V127">IF(R127="Jump",INDEX(Jcond!A:A,16-BIN2DEC(MID($B127,22,4))),"")</f>
        <v/>
      </c>
      <c r="W127" t="str">
        <f t="shared" si="18"/>
        <v/>
      </c>
      <c r="X127" s="5" t="str" cm="1">
        <f t="array" ref="X127">IF(R127="Control",INDEX(IC!A:A,16-BIN2DEC(MID($B127,21,4))),"")</f>
        <v>--</v>
      </c>
      <c r="Y127" s="5" t="str" cm="1">
        <f t="array" ref="Y127">IF(X127="CALL",INDEX(Subroutines!A:A,32-BIN2DEC(MID($B127,25,5))),"")</f>
        <v/>
      </c>
      <c r="Z127" s="5" t="str" cm="1">
        <f t="array" ref="Z127">IF(R127="Control",INDEX(EC!A:A,8-BIN2DEC(MID($B127,25,3))),"")</f>
        <v>--</v>
      </c>
      <c r="AA127" s="5" t="str" cm="1">
        <f t="array" ref="AA127">IF(R127="Control",INDEX(SR!A:A,4-BIN2DEC(MID($B127,28,2))),"")</f>
        <v>--</v>
      </c>
    </row>
    <row r="128" spans="1:36" x14ac:dyDescent="0.25">
      <c r="A128" s="4" t="str">
        <f t="shared" si="11"/>
        <v>07E</v>
      </c>
      <c r="B128" s="2" t="s">
        <v>132</v>
      </c>
      <c r="C128" s="35"/>
      <c r="D128" s="3"/>
      <c r="E128" s="3"/>
      <c r="F128" s="3"/>
      <c r="G128" s="3"/>
      <c r="H128" s="3">
        <f t="shared" si="12"/>
        <v>0</v>
      </c>
      <c r="I128" s="27" t="str" cm="1">
        <f t="array" ref="I128">IF(H128=0,INDEX(Source1!A:A, 32-BIN2DEC(LEFT($B128,5))),"--")</f>
        <v>tmpA</v>
      </c>
      <c r="J128" s="63" t="str">
        <f t="shared" si="10"/>
        <v>--</v>
      </c>
      <c r="K128" s="27" t="str" cm="1">
        <f t="array" ref="K128">IF(H128=0,INDEX(Dest1!A:A,32-BIN2DEC(MID($B128,6,5))),"--")</f>
        <v>FLAGS</v>
      </c>
      <c r="L128" s="27">
        <f t="shared" si="13"/>
        <v>1</v>
      </c>
      <c r="M128" s="27" t="str" cm="1">
        <f t="array" ref="M128">IF(AND(I128&lt;&gt;"CONST",L128=0),INDEX(Source2!A:A,16-BIN2DEC(MID($B128,11,4))),"--")</f>
        <v>--</v>
      </c>
      <c r="N128" s="23" t="str" cm="1">
        <f t="array" ref="N128">IF(AND(I128&lt;&gt;"CONST",L128=0),INDEX('D2'!A:A,4-BIN2DEC(MID($B128,15,2))),"--")</f>
        <v>--</v>
      </c>
      <c r="O128" s="6">
        <f t="shared" si="15"/>
        <v>0</v>
      </c>
      <c r="P128" s="6">
        <f t="shared" si="16"/>
        <v>0</v>
      </c>
      <c r="Q128" s="6">
        <f t="shared" si="17"/>
        <v>0</v>
      </c>
      <c r="R128" s="3" t="str" cm="1">
        <f t="array" ref="R128">INDEX(Types!A:A,1+BIN2DEC(MID($B128,20,2)))</f>
        <v>Control</v>
      </c>
      <c r="S128" s="3" t="str" cm="1">
        <f t="array" ref="S128">IF(R128="ALU",INDEX(ALUOps!A:A,32-BIN2DEC(MID($B128,22,5))),"")</f>
        <v/>
      </c>
      <c r="T128" s="3" t="str" cm="1">
        <f t="array" ref="T128">IF(R128="ALU",INDEX(Tmp!A:A,4-BIN2DEC(MID($B128,27,2))),"")</f>
        <v/>
      </c>
      <c r="U128" s="6" t="str">
        <f t="shared" si="14"/>
        <v/>
      </c>
      <c r="V128" t="str" cm="1">
        <f t="array" ref="V128">IF(R128="Jump",INDEX(Jcond!A:A,16-BIN2DEC(MID($B128,22,4))),"")</f>
        <v/>
      </c>
      <c r="W128" t="str">
        <f t="shared" si="18"/>
        <v/>
      </c>
      <c r="X128" s="5" t="str" cm="1">
        <f t="array" ref="X128">IF(R128="Control",INDEX(IC!A:A,16-BIN2DEC(MID($B128,21,4))),"")</f>
        <v>--</v>
      </c>
      <c r="Y128" s="5" t="str" cm="1">
        <f t="array" ref="Y128">IF(X128="CALL",INDEX(Subroutines!A:A,32-BIN2DEC(MID($B128,25,5))),"")</f>
        <v/>
      </c>
      <c r="Z128" s="5" t="str" cm="1">
        <f t="array" ref="Z128">IF(R128="Control",INDEX(EC!A:A,8-BIN2DEC(MID($B128,25,3))),"")</f>
        <v>--</v>
      </c>
      <c r="AA128" s="5" t="str" cm="1">
        <f t="array" ref="AA128">IF(R128="Control",INDEX(SR!A:A,4-BIN2DEC(MID($B128,28,2))),"")</f>
        <v>--</v>
      </c>
    </row>
    <row r="129" spans="1:36" s="20" customFormat="1" ht="15.75" thickBot="1" x14ac:dyDescent="0.3">
      <c r="A129" s="17" t="str">
        <f t="shared" si="11"/>
        <v>07F</v>
      </c>
      <c r="B129" s="18" t="s">
        <v>4</v>
      </c>
      <c r="C129" s="37"/>
      <c r="D129" s="19"/>
      <c r="E129" s="19"/>
      <c r="F129" s="19"/>
      <c r="G129" s="19"/>
      <c r="H129" s="19">
        <f t="shared" si="12"/>
        <v>1</v>
      </c>
      <c r="I129" s="29" t="str" cm="1">
        <f t="array" ref="I129">IF(H129=0,INDEX(Source1!A:A, 32-BIN2DEC(LEFT($B129,5))),"--")</f>
        <v>--</v>
      </c>
      <c r="J129" s="65" t="str">
        <f t="shared" si="10"/>
        <v>--</v>
      </c>
      <c r="K129" s="29" t="str" cm="1">
        <f t="array" ref="K129">IF(H129=0,INDEX(Dest1!A:A,32-BIN2DEC(MID($B129,6,5))),"--")</f>
        <v>--</v>
      </c>
      <c r="L129" s="29">
        <f t="shared" si="13"/>
        <v>1</v>
      </c>
      <c r="M129" s="29" t="str" cm="1">
        <f t="array" ref="M129">IF(AND(I129&lt;&gt;"CONST",L129=0),INDEX(Source2!A:A,16-BIN2DEC(MID($B129,11,4))),"--")</f>
        <v>--</v>
      </c>
      <c r="N129" s="25" t="str" cm="1">
        <f t="array" ref="N129">IF(AND(I129&lt;&gt;"CONST",L129=0),INDEX('D2'!A:A,4-BIN2DEC(MID($B129,15,2))),"--")</f>
        <v>--</v>
      </c>
      <c r="O129" s="21"/>
      <c r="P129" s="21"/>
      <c r="Q129" s="21"/>
      <c r="R129" s="19"/>
      <c r="S129" s="19" t="str" cm="1">
        <f t="array" ref="S129">IF(R129="ALU",INDEX(ALUOps!A:A,32-BIN2DEC(MID($B129,22,5))),"")</f>
        <v/>
      </c>
      <c r="T129" s="19" t="str" cm="1">
        <f t="array" ref="T129">IF(R129="ALU",INDEX(Tmp!A:A,4-BIN2DEC(MID($B129,27,2))),"")</f>
        <v/>
      </c>
      <c r="U129" s="21" t="str">
        <f t="shared" si="14"/>
        <v/>
      </c>
      <c r="V129" s="20" t="str" cm="1">
        <f t="array" ref="V129">IF(R129="Jump",INDEX(Jcond!A:A,16-BIN2DEC(MID($B129,22,4))),"")</f>
        <v/>
      </c>
      <c r="W129" s="20" t="str">
        <f t="shared" si="18"/>
        <v/>
      </c>
      <c r="X129" s="53" t="str" cm="1">
        <f t="array" ref="X129">IF(R129="Control",INDEX(IC!A:A,16-BIN2DEC(MID($B129,21,4))),"")</f>
        <v/>
      </c>
      <c r="Y129" s="53" t="str" cm="1">
        <f t="array" ref="Y129">IF(X129="CALL",INDEX(Subroutines!A:A,32-BIN2DEC(MID($B129,25,5))),"")</f>
        <v/>
      </c>
      <c r="Z129" s="53" t="str" cm="1">
        <f t="array" ref="Z129">IF(R129="Control",INDEX(EC!A:A,8-BIN2DEC(MID($B129,25,3))),"")</f>
        <v/>
      </c>
      <c r="AA129" s="53" t="str" cm="1">
        <f t="array" ref="AA129">IF(R129="Control",INDEX(SR!A:A,4-BIN2DEC(MID($B129,28,2))),"")</f>
        <v/>
      </c>
      <c r="AE129" s="59"/>
    </row>
    <row r="130" spans="1:36" x14ac:dyDescent="0.25">
      <c r="A130" s="4" t="str">
        <f t="shared" si="11"/>
        <v>080</v>
      </c>
      <c r="B130" s="2" t="s">
        <v>133</v>
      </c>
      <c r="C130" s="35"/>
      <c r="D130" s="2" t="s">
        <v>134</v>
      </c>
      <c r="E130" s="2" t="s">
        <v>927</v>
      </c>
      <c r="F130" s="2" t="s">
        <v>462</v>
      </c>
      <c r="G130" s="2"/>
      <c r="H130" s="3">
        <f t="shared" si="12"/>
        <v>0</v>
      </c>
      <c r="I130" s="27" t="str" cm="1">
        <f t="array" ref="I130">IF(H130=0,INDEX(Source1!A:A, 32-BIN2DEC(LEFT($B130,5))),"--")</f>
        <v>FLAGS</v>
      </c>
      <c r="J130" s="63" t="str">
        <f t="shared" ref="J130:J193" si="19">IF(I130="CONST",31-BIN2DEC(MID($B130,12,5)),"--")</f>
        <v>--</v>
      </c>
      <c r="K130" s="27" t="str" cm="1">
        <f t="array" ref="K130">IF(H130=0,INDEX(Dest1!A:A,32-BIN2DEC(MID($B130,6,5))),"--")</f>
        <v>AH</v>
      </c>
      <c r="L130" s="27">
        <f t="shared" si="13"/>
        <v>1</v>
      </c>
      <c r="M130" s="27" t="str" cm="1">
        <f t="array" ref="M130">IF(AND(I130&lt;&gt;"CONST",L130=0),INDEX(Source2!A:A,16-BIN2DEC(MID($B130,11,4))),"--")</f>
        <v>--</v>
      </c>
      <c r="N130" s="23" t="str" cm="1">
        <f t="array" ref="N130">IF(AND(I130&lt;&gt;"CONST",L130=0),INDEX('D2'!A:A,4-BIN2DEC(MID($B130,15,2))),"--")</f>
        <v>--</v>
      </c>
      <c r="O130" s="6">
        <f t="shared" si="15"/>
        <v>0</v>
      </c>
      <c r="P130" s="6">
        <f t="shared" si="16"/>
        <v>0</v>
      </c>
      <c r="Q130" s="6">
        <f t="shared" si="17"/>
        <v>1</v>
      </c>
      <c r="R130" s="3" t="str" cm="1">
        <f t="array" ref="R130">INDEX(Types!A:A,1+BIN2DEC(MID($B130,20,2)))</f>
        <v>Control</v>
      </c>
      <c r="S130" s="3" t="str" cm="1">
        <f t="array" ref="S130">IF(R130="ALU",INDEX(ALUOps!A:A,32-BIN2DEC(MID($B130,22,5))),"")</f>
        <v/>
      </c>
      <c r="T130" s="3" t="str" cm="1">
        <f t="array" ref="T130">IF(R130="ALU",INDEX(Tmp!A:A,4-BIN2DEC(MID($B130,27,2))),"")</f>
        <v/>
      </c>
      <c r="U130" s="6" t="str">
        <f t="shared" si="14"/>
        <v/>
      </c>
      <c r="V130" t="str" cm="1">
        <f t="array" ref="V130">IF(R130="Jump",INDEX(Jcond!A:A,16-BIN2DEC(MID($B130,22,4))),"")</f>
        <v/>
      </c>
      <c r="W130" t="str">
        <f t="shared" si="18"/>
        <v/>
      </c>
      <c r="X130" s="5" t="str" cm="1">
        <f t="array" ref="X130">IF(R130="Control",INDEX(IC!A:A,16-BIN2DEC(MID($B130,21,4))),"")</f>
        <v>--</v>
      </c>
      <c r="Y130" s="5" t="str" cm="1">
        <f t="array" ref="Y130">IF(X130="CALL",INDEX(Subroutines!A:A,32-BIN2DEC(MID($B130,25,5))),"")</f>
        <v/>
      </c>
      <c r="Z130" s="5" t="str" cm="1">
        <f t="array" ref="Z130">IF(R130="Control",INDEX(EC!A:A,8-BIN2DEC(MID($B130,25,3))),"")</f>
        <v>--</v>
      </c>
      <c r="AA130" s="5" t="str" cm="1">
        <f t="array" ref="AA130">IF(R130="Control",INDEX(SR!A:A,4-BIN2DEC(MID($B130,28,2))),"")</f>
        <v>--</v>
      </c>
      <c r="AD130" t="s">
        <v>983</v>
      </c>
      <c r="AI130" s="1" t="s">
        <v>135</v>
      </c>
      <c r="AJ130" s="1" t="s">
        <v>135</v>
      </c>
    </row>
    <row r="131" spans="1:36" s="15" customFormat="1" x14ac:dyDescent="0.25">
      <c r="A131" s="12" t="str">
        <f t="shared" ref="A131:A194" si="20">DEC2HEX(ROW(A130)-ROW($A$1),3)</f>
        <v>081</v>
      </c>
      <c r="B131" s="13" t="s">
        <v>4</v>
      </c>
      <c r="C131" s="36"/>
      <c r="D131" s="14"/>
      <c r="E131" s="14"/>
      <c r="F131" s="14"/>
      <c r="G131" s="14"/>
      <c r="H131" s="14">
        <f t="shared" ref="H131:H194" si="21">IF(BIN2DEC(LEFT($B131,10))=0,1,0)</f>
        <v>1</v>
      </c>
      <c r="I131" s="28" t="str" cm="1">
        <f t="array" ref="I131">IF(H131=0,INDEX(Source1!A:A, 32-BIN2DEC(LEFT($B131,5))),"--")</f>
        <v>--</v>
      </c>
      <c r="J131" s="64" t="str">
        <f t="shared" si="19"/>
        <v>--</v>
      </c>
      <c r="K131" s="28" t="str" cm="1">
        <f t="array" ref="K131">IF(H131=0,INDEX(Dest1!A:A,32-BIN2DEC(MID($B131,6,5))),"--")</f>
        <v>--</v>
      </c>
      <c r="L131" s="28">
        <f t="shared" ref="L131:L194" si="22">IF(BIN2DEC(MID($B131,11,6))=0,1,0)</f>
        <v>1</v>
      </c>
      <c r="M131" s="28" t="str" cm="1">
        <f t="array" ref="M131">IF(AND(I131&lt;&gt;"CONST",L131=0),INDEX(Source2!A:A,16-BIN2DEC(MID($B131,11,4))),"--")</f>
        <v>--</v>
      </c>
      <c r="N131" s="24" t="str" cm="1">
        <f t="array" ref="N131">IF(AND(I131&lt;&gt;"CONST",L131=0),INDEX('D2'!A:A,4-BIN2DEC(MID($B131,15,2))),"--")</f>
        <v>--</v>
      </c>
      <c r="O131" s="16"/>
      <c r="P131" s="16"/>
      <c r="Q131" s="16"/>
      <c r="R131" s="14"/>
      <c r="S131" s="14" t="str" cm="1">
        <f t="array" ref="S131">IF(R131="ALU",INDEX(ALUOps!A:A,32-BIN2DEC(MID($B131,22,5))),"")</f>
        <v/>
      </c>
      <c r="T131" s="14" t="str" cm="1">
        <f t="array" ref="T131">IF(R131="ALU",INDEX(Tmp!A:A,4-BIN2DEC(MID($B131,27,2))),"")</f>
        <v/>
      </c>
      <c r="U131" s="16" t="str">
        <f t="shared" ref="U131:U194" si="23">IF(R131="ALU",1-BIN2DEC(MID($B131,29,1)),"")</f>
        <v/>
      </c>
      <c r="V131" s="15" t="str" cm="1">
        <f t="array" ref="V131">IF(R131="Jump",INDEX(Jcond!A:A,16-BIN2DEC(MID($B131,22,4))),"")</f>
        <v/>
      </c>
      <c r="W131" s="15" t="str">
        <f t="shared" si="18"/>
        <v/>
      </c>
      <c r="X131" s="52" t="str" cm="1">
        <f t="array" ref="X131">IF(R131="Control",INDEX(IC!A:A,16-BIN2DEC(MID($B131,21,4))),"")</f>
        <v/>
      </c>
      <c r="Y131" s="52" t="str" cm="1">
        <f t="array" ref="Y131">IF(X131="CALL",INDEX(Subroutines!A:A,32-BIN2DEC(MID($B131,25,5))),"")</f>
        <v/>
      </c>
      <c r="Z131" s="52" t="str" cm="1">
        <f t="array" ref="Z131">IF(R131="Control",INDEX(EC!A:A,8-BIN2DEC(MID($B131,25,3))),"")</f>
        <v/>
      </c>
      <c r="AA131" s="52" t="str" cm="1">
        <f t="array" ref="AA131">IF(R131="Control",INDEX(SR!A:A,4-BIN2DEC(MID($B131,28,2))),"")</f>
        <v/>
      </c>
      <c r="AE131" s="58"/>
    </row>
    <row r="132" spans="1:36" s="15" customFormat="1" x14ac:dyDescent="0.25">
      <c r="A132" s="12" t="str">
        <f t="shared" si="20"/>
        <v>082</v>
      </c>
      <c r="B132" s="13" t="s">
        <v>4</v>
      </c>
      <c r="C132" s="36"/>
      <c r="D132" s="14"/>
      <c r="E132" s="14"/>
      <c r="F132" s="14"/>
      <c r="G132" s="14"/>
      <c r="H132" s="14">
        <f t="shared" si="21"/>
        <v>1</v>
      </c>
      <c r="I132" s="28" t="str" cm="1">
        <f t="array" ref="I132">IF(H132=0,INDEX(Source1!A:A, 32-BIN2DEC(LEFT($B132,5))),"--")</f>
        <v>--</v>
      </c>
      <c r="J132" s="64" t="str">
        <f t="shared" si="19"/>
        <v>--</v>
      </c>
      <c r="K132" s="28" t="str" cm="1">
        <f t="array" ref="K132">IF(H132=0,INDEX(Dest1!A:A,32-BIN2DEC(MID($B132,6,5))),"--")</f>
        <v>--</v>
      </c>
      <c r="L132" s="28">
        <f t="shared" si="22"/>
        <v>1</v>
      </c>
      <c r="M132" s="28" t="str" cm="1">
        <f t="array" ref="M132">IF(AND(I132&lt;&gt;"CONST",L132=0),INDEX(Source2!A:A,16-BIN2DEC(MID($B132,11,4))),"--")</f>
        <v>--</v>
      </c>
      <c r="N132" s="24" t="str" cm="1">
        <f t="array" ref="N132">IF(AND(I132&lt;&gt;"CONST",L132=0),INDEX('D2'!A:A,4-BIN2DEC(MID($B132,15,2))),"--")</f>
        <v>--</v>
      </c>
      <c r="O132" s="16"/>
      <c r="P132" s="16"/>
      <c r="Q132" s="16"/>
      <c r="R132" s="14"/>
      <c r="S132" s="14" t="str" cm="1">
        <f t="array" ref="S132">IF(R132="ALU",INDEX(ALUOps!A:A,32-BIN2DEC(MID($B132,22,5))),"")</f>
        <v/>
      </c>
      <c r="T132" s="14" t="str" cm="1">
        <f t="array" ref="T132">IF(R132="ALU",INDEX(Tmp!A:A,4-BIN2DEC(MID($B132,27,2))),"")</f>
        <v/>
      </c>
      <c r="U132" s="16" t="str">
        <f t="shared" si="23"/>
        <v/>
      </c>
      <c r="V132" s="15" t="str" cm="1">
        <f t="array" ref="V132">IF(R132="Jump",INDEX(Jcond!A:A,16-BIN2DEC(MID($B132,22,4))),"")</f>
        <v/>
      </c>
      <c r="W132" s="15" t="str">
        <f t="shared" si="18"/>
        <v/>
      </c>
      <c r="X132" s="52" t="str" cm="1">
        <f t="array" ref="X132">IF(R132="Control",INDEX(IC!A:A,16-BIN2DEC(MID($B132,21,4))),"")</f>
        <v/>
      </c>
      <c r="Y132" s="52" t="str" cm="1">
        <f t="array" ref="Y132">IF(X132="CALL",INDEX(Subroutines!A:A,32-BIN2DEC(MID($B132,25,5))),"")</f>
        <v/>
      </c>
      <c r="Z132" s="52" t="str" cm="1">
        <f t="array" ref="Z132">IF(R132="Control",INDEX(EC!A:A,8-BIN2DEC(MID($B132,25,3))),"")</f>
        <v/>
      </c>
      <c r="AA132" s="52" t="str" cm="1">
        <f t="array" ref="AA132">IF(R132="Control",INDEX(SR!A:A,4-BIN2DEC(MID($B132,28,2))),"")</f>
        <v/>
      </c>
      <c r="AE132" s="58"/>
    </row>
    <row r="133" spans="1:36" s="20" customFormat="1" ht="15.75" thickBot="1" x14ac:dyDescent="0.3">
      <c r="A133" s="17" t="str">
        <f t="shared" si="20"/>
        <v>083</v>
      </c>
      <c r="B133" s="18" t="s">
        <v>4</v>
      </c>
      <c r="C133" s="37"/>
      <c r="D133" s="19"/>
      <c r="E133" s="19"/>
      <c r="F133" s="19"/>
      <c r="G133" s="19"/>
      <c r="H133" s="19">
        <f t="shared" si="21"/>
        <v>1</v>
      </c>
      <c r="I133" s="29" t="str" cm="1">
        <f t="array" ref="I133">IF(H133=0,INDEX(Source1!A:A, 32-BIN2DEC(LEFT($B133,5))),"--")</f>
        <v>--</v>
      </c>
      <c r="J133" s="65" t="str">
        <f t="shared" si="19"/>
        <v>--</v>
      </c>
      <c r="K133" s="29" t="str" cm="1">
        <f t="array" ref="K133">IF(H133=0,INDEX(Dest1!A:A,32-BIN2DEC(MID($B133,6,5))),"--")</f>
        <v>--</v>
      </c>
      <c r="L133" s="29">
        <f t="shared" si="22"/>
        <v>1</v>
      </c>
      <c r="M133" s="29" t="str" cm="1">
        <f t="array" ref="M133">IF(AND(I133&lt;&gt;"CONST",L133=0),INDEX(Source2!A:A,16-BIN2DEC(MID($B133,11,4))),"--")</f>
        <v>--</v>
      </c>
      <c r="N133" s="25" t="str" cm="1">
        <f t="array" ref="N133">IF(AND(I133&lt;&gt;"CONST",L133=0),INDEX('D2'!A:A,4-BIN2DEC(MID($B133,15,2))),"--")</f>
        <v>--</v>
      </c>
      <c r="O133" s="21"/>
      <c r="P133" s="21"/>
      <c r="Q133" s="21"/>
      <c r="R133" s="19"/>
      <c r="S133" s="19" t="str" cm="1">
        <f t="array" ref="S133">IF(R133="ALU",INDEX(ALUOps!A:A,32-BIN2DEC(MID($B133,22,5))),"")</f>
        <v/>
      </c>
      <c r="T133" s="19" t="str" cm="1">
        <f t="array" ref="T133">IF(R133="ALU",INDEX(Tmp!A:A,4-BIN2DEC(MID($B133,27,2))),"")</f>
        <v/>
      </c>
      <c r="U133" s="21" t="str">
        <f t="shared" si="23"/>
        <v/>
      </c>
      <c r="V133" s="20" t="str" cm="1">
        <f t="array" ref="V133">IF(R133="Jump",INDEX(Jcond!A:A,16-BIN2DEC(MID($B133,22,4))),"")</f>
        <v/>
      </c>
      <c r="W133" s="20" t="str">
        <f t="shared" si="18"/>
        <v/>
      </c>
      <c r="X133" s="53" t="str" cm="1">
        <f t="array" ref="X133">IF(R133="Control",INDEX(IC!A:A,16-BIN2DEC(MID($B133,21,4))),"")</f>
        <v/>
      </c>
      <c r="Y133" s="53" t="str" cm="1">
        <f t="array" ref="Y133">IF(X133="CALL",INDEX(Subroutines!A:A,32-BIN2DEC(MID($B133,25,5))),"")</f>
        <v/>
      </c>
      <c r="Z133" s="53" t="str" cm="1">
        <f t="array" ref="Z133">IF(R133="Control",INDEX(EC!A:A,8-BIN2DEC(MID($B133,25,3))),"")</f>
        <v/>
      </c>
      <c r="AA133" s="53" t="str" cm="1">
        <f t="array" ref="AA133">IF(R133="Control",INDEX(SR!A:A,4-BIN2DEC(MID($B133,28,2))),"")</f>
        <v/>
      </c>
      <c r="AE133" s="59"/>
    </row>
    <row r="134" spans="1:36" x14ac:dyDescent="0.25">
      <c r="A134" s="4" t="str">
        <f t="shared" si="20"/>
        <v>084</v>
      </c>
      <c r="B134" s="2" t="s">
        <v>111</v>
      </c>
      <c r="C134" s="35"/>
      <c r="D134" s="2" t="s">
        <v>136</v>
      </c>
      <c r="E134" s="2" t="s">
        <v>927</v>
      </c>
      <c r="F134" s="2" t="s">
        <v>462</v>
      </c>
      <c r="G134" s="2"/>
      <c r="H134" s="3">
        <f t="shared" si="21"/>
        <v>0</v>
      </c>
      <c r="I134" s="27" t="str" cm="1">
        <f t="array" ref="I134">IF(H134=0,INDEX(Source1!A:A, 32-BIN2DEC(LEFT($B134,5))),"--")</f>
        <v>Q</v>
      </c>
      <c r="J134" s="63" t="str">
        <f t="shared" si="19"/>
        <v>--</v>
      </c>
      <c r="K134" s="27" t="str" cm="1">
        <f t="array" ref="K134">IF(H134=0,INDEX(Dest1!A:A,32-BIN2DEC(MID($B134,6,5))),"--")</f>
        <v>tmpBL</v>
      </c>
      <c r="L134" s="27">
        <f t="shared" si="22"/>
        <v>1</v>
      </c>
      <c r="M134" s="27" t="str" cm="1">
        <f t="array" ref="M134">IF(AND(I134&lt;&gt;"CONST",L134=0),INDEX(Source2!A:A,16-BIN2DEC(MID($B134,11,4))),"--")</f>
        <v>--</v>
      </c>
      <c r="N134" s="23" t="str" cm="1">
        <f t="array" ref="N134">IF(AND(I134&lt;&gt;"CONST",L134=0),INDEX('D2'!A:A,4-BIN2DEC(MID($B134,15,2))),"--")</f>
        <v>--</v>
      </c>
      <c r="O134" s="6">
        <f t="shared" ref="O134:O195" si="24">BIN2DEC(MID($B134,17,1))</f>
        <v>0</v>
      </c>
      <c r="P134" s="6">
        <f t="shared" ref="P134:P194" si="25">BIN2DEC(MID($B134,18,1))</f>
        <v>0</v>
      </c>
      <c r="Q134" s="6">
        <f t="shared" ref="Q134:Q194" si="26">BIN2DEC(MID($B134,19,1))</f>
        <v>0</v>
      </c>
      <c r="R134" s="3" t="str" cm="1">
        <f t="array" ref="R134">INDEX(Types!A:A,1+BIN2DEC(MID($B134,20,2)))</f>
        <v>Control</v>
      </c>
      <c r="S134" s="3" t="str" cm="1">
        <f t="array" ref="S134">IF(R134="ALU",INDEX(ALUOps!A:A,32-BIN2DEC(MID($B134,22,5))),"")</f>
        <v/>
      </c>
      <c r="T134" s="3" t="str" cm="1">
        <f t="array" ref="T134">IF(R134="ALU",INDEX(Tmp!A:A,4-BIN2DEC(MID($B134,27,2))),"")</f>
        <v/>
      </c>
      <c r="U134" s="6" t="str">
        <f t="shared" si="23"/>
        <v/>
      </c>
      <c r="V134" t="str" cm="1">
        <f t="array" ref="V134">IF(R134="Jump",INDEX(Jcond!A:A,16-BIN2DEC(MID($B134,22,4))),"")</f>
        <v/>
      </c>
      <c r="W134" t="str">
        <f t="shared" si="18"/>
        <v/>
      </c>
      <c r="X134" s="5" t="str" cm="1">
        <f t="array" ref="X134">IF(R134="Control",INDEX(IC!A:A,16-BIN2DEC(MID($B134,21,4))),"")</f>
        <v>--</v>
      </c>
      <c r="Y134" s="5" t="str" cm="1">
        <f t="array" ref="Y134">IF(X134="CALL",INDEX(Subroutines!A:A,32-BIN2DEC(MID($B134,25,5))),"")</f>
        <v/>
      </c>
      <c r="Z134" s="5" t="str" cm="1">
        <f t="array" ref="Z134">IF(R134="Control",INDEX(EC!A:A,8-BIN2DEC(MID($B134,25,3))),"")</f>
        <v>--</v>
      </c>
      <c r="AA134" s="5" t="str" cm="1">
        <f t="array" ref="AA134">IF(R134="Control",INDEX(SR!A:A,4-BIN2DEC(MID($B134,28,2))),"")</f>
        <v>--</v>
      </c>
      <c r="AD134" t="s">
        <v>986</v>
      </c>
      <c r="AI134" s="1" t="s">
        <v>137</v>
      </c>
      <c r="AJ134" s="1" t="s">
        <v>137</v>
      </c>
    </row>
    <row r="135" spans="1:36" x14ac:dyDescent="0.25">
      <c r="A135" s="4" t="str">
        <f t="shared" si="20"/>
        <v>085</v>
      </c>
      <c r="B135" s="2" t="s">
        <v>66</v>
      </c>
      <c r="C135" s="35"/>
      <c r="D135" s="3"/>
      <c r="E135" s="3"/>
      <c r="F135" s="3"/>
      <c r="G135" s="3"/>
      <c r="H135" s="3">
        <f t="shared" si="21"/>
        <v>0</v>
      </c>
      <c r="I135" s="27" t="str" cm="1">
        <f t="array" ref="I135">IF(H135=0,INDEX(Source1!A:A, 32-BIN2DEC(LEFT($B135,5))),"--")</f>
        <v>Q</v>
      </c>
      <c r="J135" s="63" t="str">
        <f t="shared" si="19"/>
        <v>--</v>
      </c>
      <c r="K135" s="27" t="str" cm="1">
        <f t="array" ref="K135">IF(H135=0,INDEX(Dest1!A:A,32-BIN2DEC(MID($B135,6,5))),"--")</f>
        <v>tmpBH</v>
      </c>
      <c r="L135" s="27">
        <f t="shared" si="22"/>
        <v>1</v>
      </c>
      <c r="M135" s="27" t="str" cm="1">
        <f t="array" ref="M135">IF(AND(I135&lt;&gt;"CONST",L135=0),INDEX(Source2!A:A,16-BIN2DEC(MID($B135,11,4))),"--")</f>
        <v>--</v>
      </c>
      <c r="N135" s="23" t="str" cm="1">
        <f t="array" ref="N135">IF(AND(I135&lt;&gt;"CONST",L135=0),INDEX('D2'!A:A,4-BIN2DEC(MID($B135,15,2))),"--")</f>
        <v>--</v>
      </c>
      <c r="O135" s="6">
        <f t="shared" si="24"/>
        <v>0</v>
      </c>
      <c r="P135" s="6">
        <f t="shared" si="25"/>
        <v>0</v>
      </c>
      <c r="Q135" s="6">
        <f t="shared" si="26"/>
        <v>0</v>
      </c>
      <c r="R135" s="3" t="str" cm="1">
        <f t="array" ref="R135">INDEX(Types!A:A,1+BIN2DEC(MID($B135,20,2)))</f>
        <v>Control</v>
      </c>
      <c r="S135" s="3" t="str" cm="1">
        <f t="array" ref="S135">IF(R135="ALU",INDEX(ALUOps!A:A,32-BIN2DEC(MID($B135,22,5))),"")</f>
        <v/>
      </c>
      <c r="T135" s="3" t="str" cm="1">
        <f t="array" ref="T135">IF(R135="ALU",INDEX(Tmp!A:A,4-BIN2DEC(MID($B135,27,2))),"")</f>
        <v/>
      </c>
      <c r="U135" s="6" t="str">
        <f t="shared" si="23"/>
        <v/>
      </c>
      <c r="V135" t="str" cm="1">
        <f t="array" ref="V135">IF(R135="Jump",INDEX(Jcond!A:A,16-BIN2DEC(MID($B135,22,4))),"")</f>
        <v/>
      </c>
      <c r="W135" t="str">
        <f t="shared" ref="W135:W198" si="27">IF(R135="Jump",15-BIN2DEC(MID($B135,26,4)),"")</f>
        <v/>
      </c>
      <c r="X135" s="5" t="str" cm="1">
        <f t="array" ref="X135">IF(R135="Control",INDEX(IC!A:A,16-BIN2DEC(MID($B135,21,4))),"")</f>
        <v>--</v>
      </c>
      <c r="Y135" s="5" t="str" cm="1">
        <f t="array" ref="Y135">IF(X135="CALL",INDEX(Subroutines!A:A,32-BIN2DEC(MID($B135,25,5))),"")</f>
        <v/>
      </c>
      <c r="Z135" s="5" t="str" cm="1">
        <f t="array" ref="Z135">IF(R135="Control",INDEX(EC!A:A,8-BIN2DEC(MID($B135,25,3))),"")</f>
        <v>--</v>
      </c>
      <c r="AA135" s="5" t="str" cm="1">
        <f t="array" ref="AA135">IF(R135="Control",INDEX(SR!A:A,4-BIN2DEC(MID($B135,28,2))),"")</f>
        <v>--</v>
      </c>
    </row>
    <row r="136" spans="1:36" x14ac:dyDescent="0.25">
      <c r="A136" s="4" t="str">
        <f t="shared" si="20"/>
        <v>086</v>
      </c>
      <c r="B136" s="2" t="s">
        <v>138</v>
      </c>
      <c r="C136" s="35"/>
      <c r="D136" s="3"/>
      <c r="E136" s="3"/>
      <c r="F136" s="3"/>
      <c r="G136" s="3"/>
      <c r="H136" s="3">
        <f t="shared" si="21"/>
        <v>0</v>
      </c>
      <c r="I136" s="27" t="str" cm="1">
        <f t="array" ref="I136">IF(H136=0,INDEX(Source1!A:A, 32-BIN2DEC(LEFT($B136,5))),"--")</f>
        <v>tmpB</v>
      </c>
      <c r="J136" s="63" t="str">
        <f t="shared" si="19"/>
        <v>--</v>
      </c>
      <c r="K136" s="27" t="str" cm="1">
        <f t="array" ref="K136">IF(H136=0,INDEX(Dest1!A:A,32-BIN2DEC(MID($B136,6,5))),"--")</f>
        <v>DP</v>
      </c>
      <c r="L136" s="27">
        <f t="shared" si="22"/>
        <v>1</v>
      </c>
      <c r="M136" s="27" t="str" cm="1">
        <f t="array" ref="M136">IF(AND(I136&lt;&gt;"CONST",L136=0),INDEX(Source2!A:A,16-BIN2DEC(MID($B136,11,4))),"--")</f>
        <v>--</v>
      </c>
      <c r="N136" s="23" t="str" cm="1">
        <f t="array" ref="N136">IF(AND(I136&lt;&gt;"CONST",L136=0),INDEX('D2'!A:A,4-BIN2DEC(MID($B136,15,2))),"--")</f>
        <v>--</v>
      </c>
      <c r="O136" s="6">
        <f t="shared" si="24"/>
        <v>0</v>
      </c>
      <c r="P136" s="6">
        <f t="shared" si="25"/>
        <v>0</v>
      </c>
      <c r="Q136" s="6">
        <f t="shared" si="26"/>
        <v>0</v>
      </c>
      <c r="R136" s="3" t="str" cm="1">
        <f t="array" ref="R136">INDEX(Types!A:A,1+BIN2DEC(MID($B136,20,2)))</f>
        <v>Control</v>
      </c>
      <c r="S136" s="3" t="str" cm="1">
        <f t="array" ref="S136">IF(R136="ALU",INDEX(ALUOps!A:A,32-BIN2DEC(MID($B136,22,5))),"")</f>
        <v/>
      </c>
      <c r="T136" s="3" t="str" cm="1">
        <f t="array" ref="T136">IF(R136="ALU",INDEX(Tmp!A:A,4-BIN2DEC(MID($B136,27,2))),"")</f>
        <v/>
      </c>
      <c r="U136" s="6" t="str">
        <f t="shared" si="23"/>
        <v/>
      </c>
      <c r="V136" t="str" cm="1">
        <f t="array" ref="V136">IF(R136="Jump",INDEX(Jcond!A:A,16-BIN2DEC(MID($B136,22,4))),"")</f>
        <v/>
      </c>
      <c r="W136" t="str">
        <f t="shared" si="27"/>
        <v/>
      </c>
      <c r="X136" s="5" t="str" cm="1">
        <f t="array" ref="X136">IF(R136="Control",INDEX(IC!A:A,16-BIN2DEC(MID($B136,21,4))),"")</f>
        <v>--</v>
      </c>
      <c r="Y136" s="5" t="str" cm="1">
        <f t="array" ref="Y136">IF(X136="CALL",INDEX(Subroutines!A:A,32-BIN2DEC(MID($B136,25,5))),"")</f>
        <v/>
      </c>
      <c r="Z136" s="5" t="str" cm="1">
        <f t="array" ref="Z136">IF(R136="Control",INDEX(EC!A:A,8-BIN2DEC(MID($B136,25,3))),"")</f>
        <v>MR</v>
      </c>
      <c r="AA136" s="5" t="str" cm="1">
        <f t="array" ref="AA136">IF(R136="Control",INDEX(SR!A:A,4-BIN2DEC(MID($B136,28,2))),"")</f>
        <v>--</v>
      </c>
    </row>
    <row r="137" spans="1:36" s="9" customFormat="1" ht="15.75" thickBot="1" x14ac:dyDescent="0.3">
      <c r="A137" s="7" t="str">
        <f t="shared" si="20"/>
        <v>087</v>
      </c>
      <c r="B137" s="8" t="s">
        <v>53</v>
      </c>
      <c r="C137" s="38"/>
      <c r="D137" s="10"/>
      <c r="E137" s="10"/>
      <c r="F137" s="10"/>
      <c r="G137" s="10"/>
      <c r="H137" s="10">
        <f t="shared" si="21"/>
        <v>0</v>
      </c>
      <c r="I137" s="30" t="str" cm="1">
        <f t="array" ref="I137">IF(H137=0,INDEX(Source1!A:A, 32-BIN2DEC(LEFT($B137,5))),"--")</f>
        <v>TEMP</v>
      </c>
      <c r="J137" s="66" t="str">
        <f t="shared" si="19"/>
        <v>--</v>
      </c>
      <c r="K137" s="30" t="str" cm="1">
        <f t="array" ref="K137">IF(H137=0,INDEX(Dest1!A:A,32-BIN2DEC(MID($B137,6,5))),"--")</f>
        <v>OP1</v>
      </c>
      <c r="L137" s="30">
        <f t="shared" si="22"/>
        <v>1</v>
      </c>
      <c r="M137" s="30" t="str" cm="1">
        <f t="array" ref="M137">IF(AND(I137&lt;&gt;"CONST",L137=0),INDEX(Source2!A:A,16-BIN2DEC(MID($B137,11,4))),"--")</f>
        <v>--</v>
      </c>
      <c r="N137" s="26" t="str" cm="1">
        <f t="array" ref="N137">IF(AND(I137&lt;&gt;"CONST",L137=0),INDEX('D2'!A:A,4-BIN2DEC(MID($B137,15,2))),"--")</f>
        <v>--</v>
      </c>
      <c r="O137" s="11">
        <f t="shared" si="24"/>
        <v>1</v>
      </c>
      <c r="P137" s="11">
        <f t="shared" si="25"/>
        <v>0</v>
      </c>
      <c r="Q137" s="11">
        <f t="shared" si="26"/>
        <v>1</v>
      </c>
      <c r="R137" s="10" t="str" cm="1">
        <f t="array" ref="R137">INDEX(Types!A:A,1+BIN2DEC(MID($B137,20,2)))</f>
        <v>Control</v>
      </c>
      <c r="S137" s="10" t="str" cm="1">
        <f t="array" ref="S137">IF(R137="ALU",INDEX(ALUOps!A:A,32-BIN2DEC(MID($B137,22,5))),"")</f>
        <v/>
      </c>
      <c r="T137" s="10" t="str" cm="1">
        <f t="array" ref="T137">IF(R137="ALU",INDEX(Tmp!A:A,4-BIN2DEC(MID($B137,27,2))),"")</f>
        <v/>
      </c>
      <c r="U137" s="11" t="str">
        <f t="shared" si="23"/>
        <v/>
      </c>
      <c r="V137" s="9" t="str" cm="1">
        <f t="array" ref="V137">IF(R137="Jump",INDEX(Jcond!A:A,16-BIN2DEC(MID($B137,22,4))),"")</f>
        <v/>
      </c>
      <c r="W137" s="9" t="str">
        <f t="shared" si="27"/>
        <v/>
      </c>
      <c r="X137" s="54" t="str" cm="1">
        <f t="array" ref="X137">IF(R137="Control",INDEX(IC!A:A,16-BIN2DEC(MID($B137,21,4))),"")</f>
        <v>--</v>
      </c>
      <c r="Y137" s="54" t="str" cm="1">
        <f t="array" ref="Y137">IF(X137="CALL",INDEX(Subroutines!A:A,32-BIN2DEC(MID($B137,25,5))),"")</f>
        <v/>
      </c>
      <c r="Z137" s="54" t="str" cm="1">
        <f t="array" ref="Z137">IF(R137="Control",INDEX(EC!A:A,8-BIN2DEC(MID($B137,25,3))),"")</f>
        <v>--</v>
      </c>
      <c r="AA137" s="54" t="str" cm="1">
        <f t="array" ref="AA137">IF(R137="Control",INDEX(SR!A:A,4-BIN2DEC(MID($B137,28,2))),"")</f>
        <v>--</v>
      </c>
      <c r="AE137" s="60"/>
    </row>
    <row r="138" spans="1:36" x14ac:dyDescent="0.25">
      <c r="A138" s="4" t="str">
        <f t="shared" si="20"/>
        <v>088</v>
      </c>
      <c r="B138" s="2" t="s">
        <v>111</v>
      </c>
      <c r="C138" s="35"/>
      <c r="D138" s="2" t="s">
        <v>139</v>
      </c>
      <c r="E138" s="2" t="s">
        <v>927</v>
      </c>
      <c r="F138" s="2" t="s">
        <v>462</v>
      </c>
      <c r="G138" s="2"/>
      <c r="H138" s="3">
        <f t="shared" si="21"/>
        <v>0</v>
      </c>
      <c r="I138" s="27" t="str" cm="1">
        <f t="array" ref="I138">IF(H138=0,INDEX(Source1!A:A, 32-BIN2DEC(LEFT($B138,5))),"--")</f>
        <v>Q</v>
      </c>
      <c r="J138" s="63" t="str">
        <f t="shared" si="19"/>
        <v>--</v>
      </c>
      <c r="K138" s="27" t="str" cm="1">
        <f t="array" ref="K138">IF(H138=0,INDEX(Dest1!A:A,32-BIN2DEC(MID($B138,6,5))),"--")</f>
        <v>tmpBL</v>
      </c>
      <c r="L138" s="27">
        <f t="shared" si="22"/>
        <v>1</v>
      </c>
      <c r="M138" s="27" t="str" cm="1">
        <f t="array" ref="M138">IF(AND(I138&lt;&gt;"CONST",L138=0),INDEX(Source2!A:A,16-BIN2DEC(MID($B138,11,4))),"--")</f>
        <v>--</v>
      </c>
      <c r="N138" s="23" t="str" cm="1">
        <f t="array" ref="N138">IF(AND(I138&lt;&gt;"CONST",L138=0),INDEX('D2'!A:A,4-BIN2DEC(MID($B138,15,2))),"--")</f>
        <v>--</v>
      </c>
      <c r="O138" s="6">
        <f t="shared" si="24"/>
        <v>0</v>
      </c>
      <c r="P138" s="6">
        <f t="shared" si="25"/>
        <v>0</v>
      </c>
      <c r="Q138" s="6">
        <f t="shared" si="26"/>
        <v>0</v>
      </c>
      <c r="R138" s="3" t="str" cm="1">
        <f t="array" ref="R138">INDEX(Types!A:A,1+BIN2DEC(MID($B138,20,2)))</f>
        <v>Control</v>
      </c>
      <c r="S138" s="3" t="str" cm="1">
        <f t="array" ref="S138">IF(R138="ALU",INDEX(ALUOps!A:A,32-BIN2DEC(MID($B138,22,5))),"")</f>
        <v/>
      </c>
      <c r="T138" s="3" t="str" cm="1">
        <f t="array" ref="T138">IF(R138="ALU",INDEX(Tmp!A:A,4-BIN2DEC(MID($B138,27,2))),"")</f>
        <v/>
      </c>
      <c r="U138" s="6" t="str">
        <f t="shared" si="23"/>
        <v/>
      </c>
      <c r="V138" t="str" cm="1">
        <f t="array" ref="V138">IF(R138="Jump",INDEX(Jcond!A:A,16-BIN2DEC(MID($B138,22,4))),"")</f>
        <v/>
      </c>
      <c r="W138" t="str">
        <f t="shared" si="27"/>
        <v/>
      </c>
      <c r="X138" s="5" t="str" cm="1">
        <f t="array" ref="X138">IF(R138="Control",INDEX(IC!A:A,16-BIN2DEC(MID($B138,21,4))),"")</f>
        <v>--</v>
      </c>
      <c r="Y138" s="5" t="str" cm="1">
        <f t="array" ref="Y138">IF(X138="CALL",INDEX(Subroutines!A:A,32-BIN2DEC(MID($B138,25,5))),"")</f>
        <v/>
      </c>
      <c r="Z138" s="5" t="str" cm="1">
        <f t="array" ref="Z138">IF(R138="Control",INDEX(EC!A:A,8-BIN2DEC(MID($B138,25,3))),"")</f>
        <v>--</v>
      </c>
      <c r="AA138" s="5" t="str" cm="1">
        <f t="array" ref="AA138">IF(R138="Control",INDEX(SR!A:A,4-BIN2DEC(MID($B138,28,2))),"")</f>
        <v>--</v>
      </c>
      <c r="AD138" t="s">
        <v>987</v>
      </c>
      <c r="AJ138" s="1" t="s">
        <v>140</v>
      </c>
    </row>
    <row r="139" spans="1:36" x14ac:dyDescent="0.25">
      <c r="A139" s="4" t="str">
        <f t="shared" si="20"/>
        <v>089</v>
      </c>
      <c r="B139" s="2" t="s">
        <v>66</v>
      </c>
      <c r="C139" s="35"/>
      <c r="D139" s="3"/>
      <c r="E139" s="3"/>
      <c r="F139" s="3"/>
      <c r="G139" s="3"/>
      <c r="H139" s="3">
        <f t="shared" si="21"/>
        <v>0</v>
      </c>
      <c r="I139" s="27" t="str" cm="1">
        <f t="array" ref="I139">IF(H139=0,INDEX(Source1!A:A, 32-BIN2DEC(LEFT($B139,5))),"--")</f>
        <v>Q</v>
      </c>
      <c r="J139" s="63" t="str">
        <f t="shared" si="19"/>
        <v>--</v>
      </c>
      <c r="K139" s="27" t="str" cm="1">
        <f t="array" ref="K139">IF(H139=0,INDEX(Dest1!A:A,32-BIN2DEC(MID($B139,6,5))),"--")</f>
        <v>tmpBH</v>
      </c>
      <c r="L139" s="27">
        <f t="shared" si="22"/>
        <v>1</v>
      </c>
      <c r="M139" s="27" t="str" cm="1">
        <f t="array" ref="M139">IF(AND(I139&lt;&gt;"CONST",L139=0),INDEX(Source2!A:A,16-BIN2DEC(MID($B139,11,4))),"--")</f>
        <v>--</v>
      </c>
      <c r="N139" s="23" t="str" cm="1">
        <f t="array" ref="N139">IF(AND(I139&lt;&gt;"CONST",L139=0),INDEX('D2'!A:A,4-BIN2DEC(MID($B139,15,2))),"--")</f>
        <v>--</v>
      </c>
      <c r="O139" s="6">
        <f t="shared" si="24"/>
        <v>0</v>
      </c>
      <c r="P139" s="6">
        <f t="shared" si="25"/>
        <v>0</v>
      </c>
      <c r="Q139" s="6">
        <f t="shared" si="26"/>
        <v>0</v>
      </c>
      <c r="R139" s="3" t="str" cm="1">
        <f t="array" ref="R139">INDEX(Types!A:A,1+BIN2DEC(MID($B139,20,2)))</f>
        <v>Control</v>
      </c>
      <c r="S139" s="3" t="str" cm="1">
        <f t="array" ref="S139">IF(R139="ALU",INDEX(ALUOps!A:A,32-BIN2DEC(MID($B139,22,5))),"")</f>
        <v/>
      </c>
      <c r="T139" s="3" t="str" cm="1">
        <f t="array" ref="T139">IF(R139="ALU",INDEX(Tmp!A:A,4-BIN2DEC(MID($B139,27,2))),"")</f>
        <v/>
      </c>
      <c r="U139" s="6" t="str">
        <f t="shared" si="23"/>
        <v/>
      </c>
      <c r="V139" t="str" cm="1">
        <f t="array" ref="V139">IF(R139="Jump",INDEX(Jcond!A:A,16-BIN2DEC(MID($B139,22,4))),"")</f>
        <v/>
      </c>
      <c r="W139" t="str">
        <f t="shared" si="27"/>
        <v/>
      </c>
      <c r="X139" s="5" t="str" cm="1">
        <f t="array" ref="X139">IF(R139="Control",INDEX(IC!A:A,16-BIN2DEC(MID($B139,21,4))),"")</f>
        <v>--</v>
      </c>
      <c r="Y139" s="5" t="str" cm="1">
        <f t="array" ref="Y139">IF(X139="CALL",INDEX(Subroutines!A:A,32-BIN2DEC(MID($B139,25,5))),"")</f>
        <v/>
      </c>
      <c r="Z139" s="5" t="str" cm="1">
        <f t="array" ref="Z139">IF(R139="Control",INDEX(EC!A:A,8-BIN2DEC(MID($B139,25,3))),"")</f>
        <v>--</v>
      </c>
      <c r="AA139" s="5" t="str" cm="1">
        <f t="array" ref="AA139">IF(R139="Control",INDEX(SR!A:A,4-BIN2DEC(MID($B139,28,2))),"")</f>
        <v>--</v>
      </c>
    </row>
    <row r="140" spans="1:36" x14ac:dyDescent="0.25">
      <c r="A140" s="4" t="str">
        <f t="shared" si="20"/>
        <v>08A</v>
      </c>
      <c r="B140" s="2" t="s">
        <v>141</v>
      </c>
      <c r="C140" s="35"/>
      <c r="D140" s="3"/>
      <c r="E140" s="3"/>
      <c r="F140" s="3"/>
      <c r="G140" s="3"/>
      <c r="H140" s="3">
        <f t="shared" si="21"/>
        <v>0</v>
      </c>
      <c r="I140" s="27" t="str" cm="1">
        <f t="array" ref="I140">IF(H140=0,INDEX(Source1!A:A, 32-BIN2DEC(LEFT($B140,5))),"--")</f>
        <v>tmpB</v>
      </c>
      <c r="J140" s="63" t="str">
        <f t="shared" si="19"/>
        <v>--</v>
      </c>
      <c r="K140" s="27" t="str" cm="1">
        <f t="array" ref="K140">IF(H140=0,INDEX(Dest1!A:A,32-BIN2DEC(MID($B140,6,5))),"--")</f>
        <v>DP</v>
      </c>
      <c r="L140" s="27">
        <f t="shared" si="22"/>
        <v>1</v>
      </c>
      <c r="M140" s="27" t="str" cm="1">
        <f t="array" ref="M140">IF(AND(I140&lt;&gt;"CONST",L140=0),INDEX(Source2!A:A,16-BIN2DEC(MID($B140,11,4))),"--")</f>
        <v>--</v>
      </c>
      <c r="N140" s="23" t="str" cm="1">
        <f t="array" ref="N140">IF(AND(I140&lt;&gt;"CONST",L140=0),INDEX('D2'!A:A,4-BIN2DEC(MID($B140,15,2))),"--")</f>
        <v>--</v>
      </c>
      <c r="O140" s="6">
        <f t="shared" si="24"/>
        <v>0</v>
      </c>
      <c r="P140" s="6">
        <f t="shared" si="25"/>
        <v>0</v>
      </c>
      <c r="Q140" s="6">
        <f t="shared" si="26"/>
        <v>1</v>
      </c>
      <c r="R140" s="3" t="str" cm="1">
        <f t="array" ref="R140">INDEX(Types!A:A,1+BIN2DEC(MID($B140,20,2)))</f>
        <v>Control</v>
      </c>
      <c r="S140" s="3" t="str" cm="1">
        <f t="array" ref="S140">IF(R140="ALU",INDEX(ALUOps!A:A,32-BIN2DEC(MID($B140,22,5))),"")</f>
        <v/>
      </c>
      <c r="T140" s="3" t="str" cm="1">
        <f t="array" ref="T140">IF(R140="ALU",INDEX(Tmp!A:A,4-BIN2DEC(MID($B140,27,2))),"")</f>
        <v/>
      </c>
      <c r="U140" s="6" t="str">
        <f t="shared" si="23"/>
        <v/>
      </c>
      <c r="V140" t="str" cm="1">
        <f t="array" ref="V140">IF(R140="Jump",INDEX(Jcond!A:A,16-BIN2DEC(MID($B140,22,4))),"")</f>
        <v/>
      </c>
      <c r="W140" t="str">
        <f t="shared" si="27"/>
        <v/>
      </c>
      <c r="X140" s="5" t="str" cm="1">
        <f t="array" ref="X140">IF(R140="Control",INDEX(IC!A:A,16-BIN2DEC(MID($B140,21,4))),"")</f>
        <v>--</v>
      </c>
      <c r="Y140" s="5" t="str" cm="1">
        <f t="array" ref="Y140">IF(X140="CALL",INDEX(Subroutines!A:A,32-BIN2DEC(MID($B140,25,5))),"")</f>
        <v/>
      </c>
      <c r="Z140" s="5" t="str" cm="1">
        <f t="array" ref="Z140">IF(R140="Control",INDEX(EC!A:A,8-BIN2DEC(MID($B140,25,3))),"")</f>
        <v>MW</v>
      </c>
      <c r="AA140" s="5" t="str" cm="1">
        <f t="array" ref="AA140">IF(R140="Control",INDEX(SR!A:A,4-BIN2DEC(MID($B140,28,2))),"")</f>
        <v>--</v>
      </c>
    </row>
    <row r="141" spans="1:36" s="9" customFormat="1" ht="15.75" thickBot="1" x14ac:dyDescent="0.3">
      <c r="A141" s="7" t="str">
        <f t="shared" si="20"/>
        <v>08B</v>
      </c>
      <c r="B141" s="8" t="s">
        <v>50</v>
      </c>
      <c r="C141" s="38"/>
      <c r="D141" s="10"/>
      <c r="E141" s="10"/>
      <c r="F141" s="10"/>
      <c r="G141" s="10"/>
      <c r="H141" s="10">
        <f t="shared" si="21"/>
        <v>0</v>
      </c>
      <c r="I141" s="30" t="str" cm="1">
        <f t="array" ref="I141">IF(H141=0,INDEX(Source1!A:A, 32-BIN2DEC(LEFT($B141,5))),"--")</f>
        <v>OP1</v>
      </c>
      <c r="J141" s="66" t="str">
        <f t="shared" si="19"/>
        <v>--</v>
      </c>
      <c r="K141" s="30" t="str" cm="1">
        <f t="array" ref="K141">IF(H141=0,INDEX(Dest1!A:A,32-BIN2DEC(MID($B141,6,5))),"--")</f>
        <v>TEMP</v>
      </c>
      <c r="L141" s="30">
        <f t="shared" si="22"/>
        <v>1</v>
      </c>
      <c r="M141" s="30" t="str" cm="1">
        <f t="array" ref="M141">IF(AND(I141&lt;&gt;"CONST",L141=0),INDEX(Source2!A:A,16-BIN2DEC(MID($B141,11,4))),"--")</f>
        <v>--</v>
      </c>
      <c r="N141" s="26" t="str" cm="1">
        <f t="array" ref="N141">IF(AND(I141&lt;&gt;"CONST",L141=0),INDEX('D2'!A:A,4-BIN2DEC(MID($B141,15,2))),"--")</f>
        <v>--</v>
      </c>
      <c r="O141" s="11">
        <f t="shared" si="24"/>
        <v>0</v>
      </c>
      <c r="P141" s="11">
        <f t="shared" si="25"/>
        <v>0</v>
      </c>
      <c r="Q141" s="11">
        <f t="shared" si="26"/>
        <v>0</v>
      </c>
      <c r="R141" s="10" t="str" cm="1">
        <f t="array" ref="R141">INDEX(Types!A:A,1+BIN2DEC(MID($B141,20,2)))</f>
        <v>Control</v>
      </c>
      <c r="S141" s="10" t="str" cm="1">
        <f t="array" ref="S141">IF(R141="ALU",INDEX(ALUOps!A:A,32-BIN2DEC(MID($B141,22,5))),"")</f>
        <v/>
      </c>
      <c r="T141" s="10" t="str" cm="1">
        <f t="array" ref="T141">IF(R141="ALU",INDEX(Tmp!A:A,4-BIN2DEC(MID($B141,27,2))),"")</f>
        <v/>
      </c>
      <c r="U141" s="11" t="str">
        <f t="shared" si="23"/>
        <v/>
      </c>
      <c r="V141" s="9" t="str" cm="1">
        <f t="array" ref="V141">IF(R141="Jump",INDEX(Jcond!A:A,16-BIN2DEC(MID($B141,22,4))),"")</f>
        <v/>
      </c>
      <c r="W141" s="9" t="str">
        <f t="shared" si="27"/>
        <v/>
      </c>
      <c r="X141" s="54" t="str" cm="1">
        <f t="array" ref="X141">IF(R141="Control",INDEX(IC!A:A,16-BIN2DEC(MID($B141,21,4))),"")</f>
        <v>--</v>
      </c>
      <c r="Y141" s="54" t="str" cm="1">
        <f t="array" ref="Y141">IF(X141="CALL",INDEX(Subroutines!A:A,32-BIN2DEC(MID($B141,25,5))),"")</f>
        <v/>
      </c>
      <c r="Z141" s="54" t="str" cm="1">
        <f t="array" ref="Z141">IF(R141="Control",INDEX(EC!A:A,8-BIN2DEC(MID($B141,25,3))),"")</f>
        <v>--</v>
      </c>
      <c r="AA141" s="54" t="str" cm="1">
        <f t="array" ref="AA141">IF(R141="Control",INDEX(SR!A:A,4-BIN2DEC(MID($B141,28,2))),"")</f>
        <v>--</v>
      </c>
      <c r="AE141" s="60"/>
    </row>
    <row r="142" spans="1:36" x14ac:dyDescent="0.25">
      <c r="A142" s="4" t="str">
        <f t="shared" si="20"/>
        <v>08C</v>
      </c>
      <c r="B142" s="2" t="s">
        <v>142</v>
      </c>
      <c r="C142" s="35"/>
      <c r="D142" s="2" t="s">
        <v>143</v>
      </c>
      <c r="E142" s="2" t="s">
        <v>929</v>
      </c>
      <c r="F142" s="2" t="s">
        <v>462</v>
      </c>
      <c r="G142" s="2"/>
      <c r="H142" s="3">
        <f t="shared" si="21"/>
        <v>0</v>
      </c>
      <c r="I142" s="27" t="str" cm="1">
        <f t="array" ref="I142">IF(H142=0,INDEX(Source1!A:A, 32-BIN2DEC(LEFT($B142,5))),"--")</f>
        <v>DIRSZ</v>
      </c>
      <c r="J142" s="63" t="str">
        <f t="shared" si="19"/>
        <v>--</v>
      </c>
      <c r="K142" s="27" t="str" cm="1">
        <f t="array" ref="K142">IF(H142=0,INDEX(Dest1!A:A,32-BIN2DEC(MID($B142,6,5))),"--")</f>
        <v>tmpC</v>
      </c>
      <c r="L142" s="27">
        <f t="shared" si="22"/>
        <v>0</v>
      </c>
      <c r="M142" s="27" t="str" cm="1">
        <f t="array" ref="M142">IF(AND(I142&lt;&gt;"CONST",L142=0),INDEX(Source2!A:A,16-BIN2DEC(MID($B142,11,4))),"--")</f>
        <v>SI</v>
      </c>
      <c r="N142" s="23" t="str" cm="1">
        <f t="array" ref="N142">IF(AND(I142&lt;&gt;"CONST",L142=0),INDEX('D2'!A:A,4-BIN2DEC(MID($B142,15,2))),"--")</f>
        <v>tmpB</v>
      </c>
      <c r="O142" s="6">
        <f t="shared" si="24"/>
        <v>0</v>
      </c>
      <c r="P142" s="6">
        <f t="shared" si="25"/>
        <v>0</v>
      </c>
      <c r="Q142" s="6">
        <f t="shared" si="26"/>
        <v>0</v>
      </c>
      <c r="R142" s="3" t="str" cm="1">
        <f t="array" ref="R142">INDEX(Types!A:A,1+BIN2DEC(MID($B142,20,2)))</f>
        <v>ALU</v>
      </c>
      <c r="S142" s="3" t="str" cm="1">
        <f t="array" ref="S142">IF(R142="ALU",INDEX(ALUOps!A:A,32-BIN2DEC(MID($B142,22,5))),"")</f>
        <v>ADD</v>
      </c>
      <c r="T142" s="3" t="str" cm="1">
        <f t="array" ref="T142">IF(R142="ALU",INDEX(Tmp!A:A,4-BIN2DEC(MID($B142,27,2))),"")</f>
        <v>tmpC</v>
      </c>
      <c r="U142" s="6">
        <f t="shared" si="23"/>
        <v>0</v>
      </c>
      <c r="V142" t="str" cm="1">
        <f t="array" ref="V142">IF(R142="Jump",INDEX(Jcond!A:A,16-BIN2DEC(MID($B142,22,4))),"")</f>
        <v/>
      </c>
      <c r="W142" t="str">
        <f t="shared" si="27"/>
        <v/>
      </c>
      <c r="X142" s="5" t="str" cm="1">
        <f t="array" ref="X142">IF(R142="Control",INDEX(IC!A:A,16-BIN2DEC(MID($B142,21,4))),"")</f>
        <v/>
      </c>
      <c r="Y142" s="5" t="str" cm="1">
        <f t="array" ref="Y142">IF(X142="CALL",INDEX(Subroutines!A:A,32-BIN2DEC(MID($B142,25,5))),"")</f>
        <v/>
      </c>
      <c r="Z142" s="5" t="str" cm="1">
        <f t="array" ref="Z142">IF(R142="Control",INDEX(EC!A:A,8-BIN2DEC(MID($B142,25,3))),"")</f>
        <v/>
      </c>
      <c r="AA142" s="5" t="str" cm="1">
        <f t="array" ref="AA142">IF(R142="Control",INDEX(SR!A:A,4-BIN2DEC(MID($B142,28,2))),"")</f>
        <v/>
      </c>
      <c r="AD142" t="s">
        <v>988</v>
      </c>
      <c r="AJ142" s="1" t="s">
        <v>144</v>
      </c>
    </row>
    <row r="143" spans="1:36" x14ac:dyDescent="0.25">
      <c r="A143" s="4" t="str">
        <f t="shared" si="20"/>
        <v>08D</v>
      </c>
      <c r="B143" s="2" t="s">
        <v>145</v>
      </c>
      <c r="C143" s="35"/>
      <c r="D143" s="3"/>
      <c r="E143" s="3"/>
      <c r="F143" s="3"/>
      <c r="G143" s="3"/>
      <c r="H143" s="3">
        <f t="shared" si="21"/>
        <v>0</v>
      </c>
      <c r="I143" s="27" t="str" cm="1">
        <f t="array" ref="I143">IF(H143=0,INDEX(Source1!A:A, 32-BIN2DEC(LEFT($B143,5))),"--")</f>
        <v>SI</v>
      </c>
      <c r="J143" s="63" t="str">
        <f t="shared" si="19"/>
        <v>--</v>
      </c>
      <c r="K143" s="27" t="str" cm="1">
        <f t="array" ref="K143">IF(H143=0,INDEX(Dest1!A:A,32-BIN2DEC(MID($B143,6,5))),"--")</f>
        <v>DP</v>
      </c>
      <c r="L143" s="27">
        <f t="shared" si="22"/>
        <v>1</v>
      </c>
      <c r="M143" s="27" t="str" cm="1">
        <f t="array" ref="M143">IF(AND(I143&lt;&gt;"CONST",L143=0),INDEX(Source2!A:A,16-BIN2DEC(MID($B143,11,4))),"--")</f>
        <v>--</v>
      </c>
      <c r="N143" s="23" t="str" cm="1">
        <f t="array" ref="N143">IF(AND(I143&lt;&gt;"CONST",L143=0),INDEX('D2'!A:A,4-BIN2DEC(MID($B143,15,2))),"--")</f>
        <v>--</v>
      </c>
      <c r="O143" s="6">
        <f t="shared" si="24"/>
        <v>0</v>
      </c>
      <c r="P143" s="6">
        <f t="shared" si="25"/>
        <v>0</v>
      </c>
      <c r="Q143" s="6">
        <f t="shared" si="26"/>
        <v>0</v>
      </c>
      <c r="R143" s="3" t="str" cm="1">
        <f t="array" ref="R143">INDEX(Types!A:A,1+BIN2DEC(MID($B143,20,2)))</f>
        <v>Control</v>
      </c>
      <c r="S143" s="3" t="str" cm="1">
        <f t="array" ref="S143">IF(R143="ALU",INDEX(ALUOps!A:A,32-BIN2DEC(MID($B143,22,5))),"")</f>
        <v/>
      </c>
      <c r="T143" s="3" t="str" cm="1">
        <f t="array" ref="T143">IF(R143="ALU",INDEX(Tmp!A:A,4-BIN2DEC(MID($B143,27,2))),"")</f>
        <v/>
      </c>
      <c r="U143" s="6" t="str">
        <f t="shared" si="23"/>
        <v/>
      </c>
      <c r="V143" t="str" cm="1">
        <f t="array" ref="V143">IF(R143="Jump",INDEX(Jcond!A:A,16-BIN2DEC(MID($B143,22,4))),"")</f>
        <v/>
      </c>
      <c r="W143" t="str">
        <f t="shared" si="27"/>
        <v/>
      </c>
      <c r="X143" s="5" t="str" cm="1">
        <f t="array" ref="X143">IF(R143="Control",INDEX(IC!A:A,16-BIN2DEC(MID($B143,21,4))),"")</f>
        <v>--</v>
      </c>
      <c r="Y143" s="5" t="str" cm="1">
        <f t="array" ref="Y143">IF(X143="CALL",INDEX(Subroutines!A:A,32-BIN2DEC(MID($B143,25,5))),"")</f>
        <v/>
      </c>
      <c r="Z143" s="5" t="str" cm="1">
        <f t="array" ref="Z143">IF(R143="Control",INDEX(EC!A:A,8-BIN2DEC(MID($B143,25,3))),"")</f>
        <v>MR</v>
      </c>
      <c r="AA143" s="5" t="str" cm="1">
        <f t="array" ref="AA143">IF(R143="Control",INDEX(SR!A:A,4-BIN2DEC(MID($B143,28,2))),"")</f>
        <v>--</v>
      </c>
    </row>
    <row r="144" spans="1:36" x14ac:dyDescent="0.25">
      <c r="A144" s="4" t="str">
        <f t="shared" si="20"/>
        <v>08E</v>
      </c>
      <c r="B144" s="2" t="s">
        <v>146</v>
      </c>
      <c r="C144" s="35"/>
      <c r="D144" s="3"/>
      <c r="E144" s="3"/>
      <c r="F144" s="3"/>
      <c r="G144" s="3"/>
      <c r="H144" s="3">
        <f t="shared" si="21"/>
        <v>0</v>
      </c>
      <c r="I144" s="27" t="str" cm="1">
        <f t="array" ref="I144">IF(H144=0,INDEX(Source1!A:A, 32-BIN2DEC(LEFT($B144,5))),"--")</f>
        <v>SIGMA</v>
      </c>
      <c r="J144" s="63" t="str">
        <f t="shared" si="19"/>
        <v>--</v>
      </c>
      <c r="K144" s="27" t="str" cm="1">
        <f t="array" ref="K144">IF(H144=0,INDEX(Dest1!A:A,32-BIN2DEC(MID($B144,6,5))),"--")</f>
        <v>SI</v>
      </c>
      <c r="L144" s="27">
        <f t="shared" si="22"/>
        <v>0</v>
      </c>
      <c r="M144" s="27" t="str" cm="1">
        <f t="array" ref="M144">IF(AND(I144&lt;&gt;"CONST",L144=0),INDEX(Source2!A:A,16-BIN2DEC(MID($B144,11,4))),"--")</f>
        <v>DI</v>
      </c>
      <c r="N144" s="23" t="str" cm="1">
        <f t="array" ref="N144">IF(AND(I144&lt;&gt;"CONST",L144=0),INDEX('D2'!A:A,4-BIN2DEC(MID($B144,15,2))),"--")</f>
        <v>tmpB</v>
      </c>
      <c r="O144" s="6">
        <f t="shared" si="24"/>
        <v>0</v>
      </c>
      <c r="P144" s="6">
        <f t="shared" si="25"/>
        <v>0</v>
      </c>
      <c r="Q144" s="6">
        <f t="shared" si="26"/>
        <v>0</v>
      </c>
      <c r="R144" s="3" t="str" cm="1">
        <f t="array" ref="R144">INDEX(Types!A:A,1+BIN2DEC(MID($B144,20,2)))</f>
        <v>ALU</v>
      </c>
      <c r="S144" s="3" t="str" cm="1">
        <f t="array" ref="S144">IF(R144="ALU",INDEX(ALUOps!A:A,32-BIN2DEC(MID($B144,22,5))),"")</f>
        <v>ADD</v>
      </c>
      <c r="T144" s="3" t="str" cm="1">
        <f t="array" ref="T144">IF(R144="ALU",INDEX(Tmp!A:A,4-BIN2DEC(MID($B144,27,2))),"")</f>
        <v>tmpC</v>
      </c>
      <c r="U144" s="6">
        <f t="shared" si="23"/>
        <v>0</v>
      </c>
      <c r="V144" t="str" cm="1">
        <f t="array" ref="V144">IF(R144="Jump",INDEX(Jcond!A:A,16-BIN2DEC(MID($B144,22,4))),"")</f>
        <v/>
      </c>
      <c r="W144" t="str">
        <f t="shared" si="27"/>
        <v/>
      </c>
      <c r="X144" s="5" t="str" cm="1">
        <f t="array" ref="X144">IF(R144="Control",INDEX(IC!A:A,16-BIN2DEC(MID($B144,21,4))),"")</f>
        <v/>
      </c>
      <c r="Y144" s="5" t="str" cm="1">
        <f t="array" ref="Y144">IF(X144="CALL",INDEX(Subroutines!A:A,32-BIN2DEC(MID($B144,25,5))),"")</f>
        <v/>
      </c>
      <c r="Z144" s="5" t="str" cm="1">
        <f t="array" ref="Z144">IF(R144="Control",INDEX(EC!A:A,8-BIN2DEC(MID($B144,25,3))),"")</f>
        <v/>
      </c>
      <c r="AA144" s="5" t="str" cm="1">
        <f t="array" ref="AA144">IF(R144="Control",INDEX(SR!A:A,4-BIN2DEC(MID($B144,28,2))),"")</f>
        <v/>
      </c>
    </row>
    <row r="145" spans="1:36" s="9" customFormat="1" ht="15.75" thickBot="1" x14ac:dyDescent="0.3">
      <c r="A145" s="7" t="str">
        <f t="shared" si="20"/>
        <v>08F</v>
      </c>
      <c r="B145" s="8" t="s">
        <v>147</v>
      </c>
      <c r="C145" s="38"/>
      <c r="D145" s="10"/>
      <c r="E145" s="10"/>
      <c r="F145" s="10"/>
      <c r="G145" s="10"/>
      <c r="H145" s="10">
        <f t="shared" si="21"/>
        <v>0</v>
      </c>
      <c r="I145" s="30" t="str" cm="1">
        <f t="array" ref="I145">IF(H145=0,INDEX(Source1!A:A, 32-BIN2DEC(LEFT($B145,5))),"--")</f>
        <v>DI</v>
      </c>
      <c r="J145" s="66" t="str">
        <f t="shared" si="19"/>
        <v>--</v>
      </c>
      <c r="K145" s="30" t="str" cm="1">
        <f t="array" ref="K145">IF(H145=0,INDEX(Dest1!A:A,32-BIN2DEC(MID($B145,6,5))),"--")</f>
        <v>DP</v>
      </c>
      <c r="L145" s="30">
        <f t="shared" si="22"/>
        <v>1</v>
      </c>
      <c r="M145" s="30" t="str" cm="1">
        <f t="array" ref="M145">IF(AND(I145&lt;&gt;"CONST",L145=0),INDEX(Source2!A:A,16-BIN2DEC(MID($B145,11,4))),"--")</f>
        <v>--</v>
      </c>
      <c r="N145" s="26" t="str" cm="1">
        <f t="array" ref="N145">IF(AND(I145&lt;&gt;"CONST",L145=0),INDEX('D2'!A:A,4-BIN2DEC(MID($B145,15,2))),"--")</f>
        <v>--</v>
      </c>
      <c r="O145" s="11">
        <f t="shared" si="24"/>
        <v>0</v>
      </c>
      <c r="P145" s="11">
        <f t="shared" si="25"/>
        <v>0</v>
      </c>
      <c r="Q145" s="11">
        <f t="shared" si="26"/>
        <v>1</v>
      </c>
      <c r="R145" s="10" t="str" cm="1">
        <f t="array" ref="R145">INDEX(Types!A:A,1+BIN2DEC(MID($B145,20,2)))</f>
        <v>Control</v>
      </c>
      <c r="S145" s="10" t="str" cm="1">
        <f t="array" ref="S145">IF(R145="ALU",INDEX(ALUOps!A:A,32-BIN2DEC(MID($B145,22,5))),"")</f>
        <v/>
      </c>
      <c r="T145" s="10" t="str" cm="1">
        <f t="array" ref="T145">IF(R145="ALU",INDEX(Tmp!A:A,4-BIN2DEC(MID($B145,27,2))),"")</f>
        <v/>
      </c>
      <c r="U145" s="11" t="str">
        <f t="shared" si="23"/>
        <v/>
      </c>
      <c r="V145" s="9" t="str" cm="1">
        <f t="array" ref="V145">IF(R145="Jump",INDEX(Jcond!A:A,16-BIN2DEC(MID($B145,22,4))),"")</f>
        <v/>
      </c>
      <c r="W145" s="9" t="str">
        <f t="shared" si="27"/>
        <v/>
      </c>
      <c r="X145" s="54" t="str" cm="1">
        <f t="array" ref="X145">IF(R145="Control",INDEX(IC!A:A,16-BIN2DEC(MID($B145,21,4))),"")</f>
        <v>--</v>
      </c>
      <c r="Y145" s="54" t="str" cm="1">
        <f t="array" ref="Y145">IF(X145="CALL",INDEX(Subroutines!A:A,32-BIN2DEC(MID($B145,25,5))),"")</f>
        <v/>
      </c>
      <c r="Z145" s="54" t="str" cm="1">
        <f t="array" ref="Z145">IF(R145="Control",INDEX(EC!A:A,8-BIN2DEC(MID($B145,25,3))),"")</f>
        <v>MW</v>
      </c>
      <c r="AA145" s="54" t="str" cm="1">
        <f t="array" ref="AA145">IF(R145="Control",INDEX(SR!A:A,4-BIN2DEC(MID($B145,28,2))),"")</f>
        <v>ES</v>
      </c>
      <c r="AE145" s="60"/>
    </row>
    <row r="146" spans="1:36" x14ac:dyDescent="0.25">
      <c r="A146" s="4" t="str">
        <f t="shared" si="20"/>
        <v>090</v>
      </c>
      <c r="B146" s="2" t="s">
        <v>148</v>
      </c>
      <c r="C146" s="35" t="s">
        <v>1134</v>
      </c>
      <c r="D146" s="2" t="s">
        <v>149</v>
      </c>
      <c r="E146" s="2" t="s">
        <v>930</v>
      </c>
      <c r="F146" s="2" t="s">
        <v>488</v>
      </c>
      <c r="G146" s="2"/>
      <c r="H146" s="3">
        <f t="shared" si="21"/>
        <v>0</v>
      </c>
      <c r="I146" s="27" t="str" cm="1">
        <f t="array" ref="I146">IF(H146=0,INDEX(Source1!A:A, 32-BIN2DEC(LEFT($B146,5))),"--")</f>
        <v>FLAGS</v>
      </c>
      <c r="J146" s="63" t="str">
        <f t="shared" si="19"/>
        <v>--</v>
      </c>
      <c r="K146" s="27" t="str" cm="1">
        <f t="array" ref="K146">IF(H146=0,INDEX(Dest1!A:A,32-BIN2DEC(MID($B146,6,5))),"--")</f>
        <v>TEMP</v>
      </c>
      <c r="L146" s="27">
        <f t="shared" si="22"/>
        <v>1</v>
      </c>
      <c r="M146" s="27" t="str" cm="1">
        <f t="array" ref="M146">IF(AND(I146&lt;&gt;"CONST",L146=0),INDEX(Source2!A:A,16-BIN2DEC(MID($B146,11,4))),"--")</f>
        <v>--</v>
      </c>
      <c r="N146" s="23" t="str" cm="1">
        <f t="array" ref="N146">IF(AND(I146&lt;&gt;"CONST",L146=0),INDEX('D2'!A:A,4-BIN2DEC(MID($B146,15,2))),"--")</f>
        <v>--</v>
      </c>
      <c r="O146" s="6">
        <f t="shared" si="24"/>
        <v>1</v>
      </c>
      <c r="P146" s="6">
        <f t="shared" si="25"/>
        <v>0</v>
      </c>
      <c r="Q146" s="6">
        <f t="shared" si="26"/>
        <v>0</v>
      </c>
      <c r="R146" s="3" t="str" cm="1">
        <f t="array" ref="R146">INDEX(Types!A:A,1+BIN2DEC(MID($B146,20,2)))</f>
        <v>Control</v>
      </c>
      <c r="S146" s="3" t="str" cm="1">
        <f t="array" ref="S146">IF(R146="ALU",INDEX(ALUOps!A:A,32-BIN2DEC(MID($B146,22,5))),"")</f>
        <v/>
      </c>
      <c r="T146" s="3" t="str" cm="1">
        <f t="array" ref="T146">IF(R146="ALU",INDEX(Tmp!A:A,4-BIN2DEC(MID($B146,27,2))),"")</f>
        <v/>
      </c>
      <c r="U146" s="6" t="str">
        <f t="shared" si="23"/>
        <v/>
      </c>
      <c r="V146" t="str" cm="1">
        <f t="array" ref="V146">IF(R146="Jump",INDEX(Jcond!A:A,16-BIN2DEC(MID($B146,22,4))),"")</f>
        <v/>
      </c>
      <c r="W146" t="str">
        <f t="shared" si="27"/>
        <v/>
      </c>
      <c r="X146" s="5" t="str" cm="1">
        <f t="array" ref="X146">IF(R146="Control",INDEX(IC!A:A,16-BIN2DEC(MID($B146,21,4))),"")</f>
        <v>--</v>
      </c>
      <c r="Y146" s="5" t="str" cm="1">
        <f t="array" ref="Y146">IF(X146="CALL",INDEX(Subroutines!A:A,32-BIN2DEC(MID($B146,25,5))),"")</f>
        <v/>
      </c>
      <c r="Z146" s="5" t="str" cm="1">
        <f t="array" ref="Z146">IF(R146="Control",INDEX(EC!A:A,8-BIN2DEC(MID($B146,25,3))),"")</f>
        <v>--</v>
      </c>
      <c r="AA146" s="5" t="str" cm="1">
        <f t="array" ref="AA146">IF(R146="Control",INDEX(SR!A:A,4-BIN2DEC(MID($B146,28,2))),"")</f>
        <v>--</v>
      </c>
      <c r="AC146" t="s">
        <v>1182</v>
      </c>
      <c r="AD146" s="61" t="s">
        <v>1329</v>
      </c>
      <c r="AJ146" s="1" t="s">
        <v>150</v>
      </c>
    </row>
    <row r="147" spans="1:36" x14ac:dyDescent="0.25">
      <c r="A147" s="4" t="str">
        <f t="shared" si="20"/>
        <v>091</v>
      </c>
      <c r="B147" s="2" t="s">
        <v>151</v>
      </c>
      <c r="C147" s="35" t="s">
        <v>1135</v>
      </c>
      <c r="D147" s="3"/>
      <c r="E147" s="3"/>
      <c r="F147" s="3"/>
      <c r="G147" s="3"/>
      <c r="H147" s="3">
        <f t="shared" si="21"/>
        <v>0</v>
      </c>
      <c r="I147" s="27" t="str" cm="1">
        <f t="array" ref="I147">IF(H147=0,INDEX(Source1!A:A, 32-BIN2DEC(LEFT($B147,5))),"--")</f>
        <v>SIGMA</v>
      </c>
      <c r="J147" s="63" t="str">
        <f t="shared" si="19"/>
        <v>--</v>
      </c>
      <c r="K147" s="27" t="str" cm="1">
        <f t="array" ref="K147">IF(H147=0,INDEX(Dest1!A:A,32-BIN2DEC(MID($B147,6,5))),"--")</f>
        <v>tmpB</v>
      </c>
      <c r="L147" s="27">
        <f t="shared" si="22"/>
        <v>0</v>
      </c>
      <c r="M147" s="27" t="str" cm="1">
        <f t="array" ref="M147">IF(AND(I147&lt;&gt;"CONST",L147=0),INDEX(Source2!A:A,16-BIN2DEC(MID($B147,11,4))),"--")</f>
        <v>SIGMA</v>
      </c>
      <c r="N147" s="23" t="str" cm="1">
        <f t="array" ref="N147">IF(AND(I147&lt;&gt;"CONST",L147=0),INDEX('D2'!A:A,4-BIN2DEC(MID($B147,15,2))),"--")</f>
        <v>IND</v>
      </c>
      <c r="O147" s="6">
        <f t="shared" si="24"/>
        <v>0</v>
      </c>
      <c r="P147" s="6">
        <f t="shared" si="25"/>
        <v>0</v>
      </c>
      <c r="Q147" s="6">
        <f t="shared" si="26"/>
        <v>0</v>
      </c>
      <c r="R147" s="3" t="str" cm="1">
        <f t="array" ref="R147">INDEX(Types!A:A,1+BIN2DEC(MID($B147,20,2)))</f>
        <v>Control</v>
      </c>
      <c r="S147" s="3" t="str" cm="1">
        <f t="array" ref="S147">IF(R147="ALU",INDEX(ALUOps!A:A,32-BIN2DEC(MID($B147,22,5))),"")</f>
        <v/>
      </c>
      <c r="T147" s="3" t="str" cm="1">
        <f t="array" ref="T147">IF(R147="ALU",INDEX(Tmp!A:A,4-BIN2DEC(MID($B147,27,2))),"")</f>
        <v/>
      </c>
      <c r="U147" s="6" t="str">
        <f t="shared" si="23"/>
        <v/>
      </c>
      <c r="V147" t="str" cm="1">
        <f t="array" ref="V147">IF(R147="Jump",INDEX(Jcond!A:A,16-BIN2DEC(MID($B147,22,4))),"")</f>
        <v/>
      </c>
      <c r="W147" t="str">
        <f t="shared" si="27"/>
        <v/>
      </c>
      <c r="X147" s="5" t="str" cm="1">
        <f t="array" ref="X147">IF(R147="Control",INDEX(IC!A:A,16-BIN2DEC(MID($B147,21,4))),"")</f>
        <v>MFS</v>
      </c>
      <c r="Y147" s="5" t="str" cm="1">
        <f t="array" ref="Y147">IF(X147="CALL",INDEX(Subroutines!A:A,32-BIN2DEC(MID($B147,25,5))),"")</f>
        <v/>
      </c>
      <c r="Z147" s="5" t="str" cm="1">
        <f t="array" ref="Z147">IF(R147="Control",INDEX(EC!A:A,8-BIN2DEC(MID($B147,25,3))),"")</f>
        <v>MW</v>
      </c>
      <c r="AA147" s="5" t="str" cm="1">
        <f t="array" ref="AA147">IF(R147="Control",INDEX(SR!A:A,4-BIN2DEC(MID($B147,28,2))),"")</f>
        <v>SS</v>
      </c>
    </row>
    <row r="148" spans="1:36" x14ac:dyDescent="0.25">
      <c r="A148" s="4" t="str">
        <f t="shared" si="20"/>
        <v>092</v>
      </c>
      <c r="B148" s="2" t="s">
        <v>152</v>
      </c>
      <c r="C148" s="35" t="s">
        <v>488</v>
      </c>
      <c r="D148" s="3"/>
      <c r="E148" s="3"/>
      <c r="F148" s="3"/>
      <c r="G148" s="3"/>
      <c r="H148" s="3">
        <f t="shared" si="21"/>
        <v>0</v>
      </c>
      <c r="I148" s="27" t="str" cm="1">
        <f t="array" ref="I148">IF(H148=0,INDEX(Source1!A:A, 32-BIN2DEC(LEFT($B148,5))),"--")</f>
        <v>CS</v>
      </c>
      <c r="J148" s="63" t="str">
        <f t="shared" si="19"/>
        <v>--</v>
      </c>
      <c r="K148" s="27" t="str" cm="1">
        <f t="array" ref="K148">IF(H148=0,INDEX(Dest1!A:A,32-BIN2DEC(MID($B148,6,5))),"--")</f>
        <v>TEMP</v>
      </c>
      <c r="L148" s="27">
        <f t="shared" si="22"/>
        <v>0</v>
      </c>
      <c r="M148" s="27" t="str" cm="1">
        <f t="array" ref="M148">IF(AND(I148&lt;&gt;"CONST",L148=0),INDEX(Source2!A:A,16-BIN2DEC(MID($B148,11,4))),"--")</f>
        <v>SIGMA</v>
      </c>
      <c r="N148" s="23" t="str" cm="1">
        <f t="array" ref="N148">IF(AND(I148&lt;&gt;"CONST",L148=0),INDEX('D2'!A:A,4-BIN2DEC(MID($B148,15,2))),"--")</f>
        <v>IND</v>
      </c>
      <c r="O148" s="6">
        <f t="shared" si="24"/>
        <v>1</v>
      </c>
      <c r="P148" s="6">
        <f t="shared" si="25"/>
        <v>0</v>
      </c>
      <c r="Q148" s="6">
        <f t="shared" si="26"/>
        <v>0</v>
      </c>
      <c r="R148" s="3" t="str" cm="1">
        <f t="array" ref="R148">INDEX(Types!A:A,1+BIN2DEC(MID($B148,20,2)))</f>
        <v>Jump</v>
      </c>
      <c r="S148" s="3" t="str" cm="1">
        <f t="array" ref="S148">IF(R148="ALU",INDEX(ALUOps!A:A,32-BIN2DEC(MID($B148,22,5))),"")</f>
        <v/>
      </c>
      <c r="T148" s="3" t="str" cm="1">
        <f t="array" ref="T148">IF(R148="ALU",INDEX(Tmp!A:A,4-BIN2DEC(MID($B148,27,2))),"")</f>
        <v/>
      </c>
      <c r="U148" s="6" t="str">
        <f t="shared" si="23"/>
        <v/>
      </c>
      <c r="V148" t="str" cm="1">
        <f t="array" ref="V148">IF(R148="Jump",INDEX(Jcond!A:A,16-BIN2DEC(MID($B148,22,4))),"")</f>
        <v>JLCZ</v>
      </c>
      <c r="W148">
        <f t="shared" si="27"/>
        <v>12</v>
      </c>
      <c r="X148" s="5" t="str" cm="1">
        <f t="array" ref="X148">IF(R148="Control",INDEX(IC!A:A,16-BIN2DEC(MID($B148,21,4))),"")</f>
        <v/>
      </c>
      <c r="Y148" s="5" t="str" cm="1">
        <f t="array" ref="Y148">IF(X148="CALL",INDEX(Subroutines!A:A,32-BIN2DEC(MID($B148,25,5))),"")</f>
        <v/>
      </c>
      <c r="Z148" s="5" t="str" cm="1">
        <f t="array" ref="Z148">IF(R148="Control",INDEX(EC!A:A,8-BIN2DEC(MID($B148,25,3))),"")</f>
        <v/>
      </c>
      <c r="AA148" s="5" t="str" cm="1">
        <f t="array" ref="AA148">IF(R148="Control",INDEX(SR!A:A,4-BIN2DEC(MID($B148,28,2))),"")</f>
        <v/>
      </c>
    </row>
    <row r="149" spans="1:36" s="9" customFormat="1" ht="15.75" thickBot="1" x14ac:dyDescent="0.3">
      <c r="A149" s="7" t="str">
        <f t="shared" si="20"/>
        <v>093</v>
      </c>
      <c r="B149" s="8" t="s">
        <v>153</v>
      </c>
      <c r="C149" s="38" t="s">
        <v>932</v>
      </c>
      <c r="D149" s="10"/>
      <c r="E149" s="10"/>
      <c r="F149" s="10"/>
      <c r="G149" s="10"/>
      <c r="H149" s="10">
        <f t="shared" si="21"/>
        <v>1</v>
      </c>
      <c r="I149" s="30" t="str" cm="1">
        <f t="array" ref="I149">IF(H149=0,INDEX(Source1!A:A, 32-BIN2DEC(LEFT($B149,5))),"--")</f>
        <v>--</v>
      </c>
      <c r="J149" s="66" t="str">
        <f t="shared" si="19"/>
        <v>--</v>
      </c>
      <c r="K149" s="30" t="str" cm="1">
        <f t="array" ref="K149">IF(H149=0,INDEX(Dest1!A:A,32-BIN2DEC(MID($B149,6,5))),"--")</f>
        <v>--</v>
      </c>
      <c r="L149" s="30">
        <f t="shared" si="22"/>
        <v>1</v>
      </c>
      <c r="M149" s="30" t="str" cm="1">
        <f t="array" ref="M149">IF(AND(I149&lt;&gt;"CONST",L149=0),INDEX(Source2!A:A,16-BIN2DEC(MID($B149,11,4))),"--")</f>
        <v>--</v>
      </c>
      <c r="N149" s="26" t="str" cm="1">
        <f t="array" ref="N149">IF(AND(I149&lt;&gt;"CONST",L149=0),INDEX('D2'!A:A,4-BIN2DEC(MID($B149,15,2))),"--")</f>
        <v>--</v>
      </c>
      <c r="O149" s="11">
        <f t="shared" si="24"/>
        <v>0</v>
      </c>
      <c r="P149" s="11">
        <f t="shared" si="25"/>
        <v>0</v>
      </c>
      <c r="Q149" s="11">
        <f t="shared" si="26"/>
        <v>0</v>
      </c>
      <c r="R149" s="10" t="str" cm="1">
        <f t="array" ref="R149">INDEX(Types!A:A,1+BIN2DEC(MID($B149,20,2)))</f>
        <v>Control</v>
      </c>
      <c r="S149" s="10" t="str" cm="1">
        <f t="array" ref="S149">IF(R149="ALU",INDEX(ALUOps!A:A,32-BIN2DEC(MID($B149,22,5))),"")</f>
        <v/>
      </c>
      <c r="T149" s="10" t="str" cm="1">
        <f t="array" ref="T149">IF(R149="ALU",INDEX(Tmp!A:A,4-BIN2DEC(MID($B149,27,2))),"")</f>
        <v/>
      </c>
      <c r="U149" s="11" t="str">
        <f t="shared" si="23"/>
        <v/>
      </c>
      <c r="V149" s="9" t="str" cm="1">
        <f t="array" ref="V149">IF(R149="Jump",INDEX(Jcond!A:A,16-BIN2DEC(MID($B149,22,4))),"")</f>
        <v/>
      </c>
      <c r="W149" s="9" t="str">
        <f t="shared" si="27"/>
        <v/>
      </c>
      <c r="X149" s="54" t="str" cm="1">
        <f t="array" ref="X149">IF(R149="Control",INDEX(IC!A:A,16-BIN2DEC(MID($B149,21,4))),"")</f>
        <v>SETEM</v>
      </c>
      <c r="Y149" s="54" t="str" cm="1">
        <f t="array" ref="Y149">IF(X149="CALL",INDEX(Subroutines!A:A,32-BIN2DEC(MID($B149,25,5))),"")</f>
        <v/>
      </c>
      <c r="Z149" s="54" t="str" cm="1">
        <f t="array" ref="Z149">IF(R149="Control",INDEX(EC!A:A,8-BIN2DEC(MID($B149,25,3))),"")</f>
        <v>--</v>
      </c>
      <c r="AA149" s="54" t="str" cm="1">
        <f t="array" ref="AA149">IF(R149="Control",INDEX(SR!A:A,4-BIN2DEC(MID($B149,28,2))),"")</f>
        <v>--</v>
      </c>
      <c r="AE149" s="60"/>
    </row>
    <row r="150" spans="1:36" x14ac:dyDescent="0.25">
      <c r="A150" s="4" t="str">
        <f t="shared" si="20"/>
        <v>094</v>
      </c>
      <c r="B150" s="2" t="s">
        <v>154</v>
      </c>
      <c r="C150" s="35" t="s">
        <v>1126</v>
      </c>
      <c r="D150" s="2" t="s">
        <v>155</v>
      </c>
      <c r="E150" s="2" t="s">
        <v>931</v>
      </c>
      <c r="F150" s="2" t="s">
        <v>462</v>
      </c>
      <c r="G150" s="2"/>
      <c r="H150" s="3">
        <f t="shared" si="21"/>
        <v>0</v>
      </c>
      <c r="I150" s="27" t="str" cm="1">
        <f t="array" ref="I150">IF(H150=0,INDEX(Source1!A:A, 32-BIN2DEC(LEFT($B150,5))),"--")</f>
        <v>C</v>
      </c>
      <c r="J150" s="63" t="str">
        <f t="shared" si="19"/>
        <v>--</v>
      </c>
      <c r="K150" s="27" t="str" cm="1">
        <f t="array" ref="K150">IF(H150=0,INDEX(Dest1!A:A,32-BIN2DEC(MID($B150,6,5))),"--")</f>
        <v>LC</v>
      </c>
      <c r="L150" s="27">
        <f t="shared" si="22"/>
        <v>0</v>
      </c>
      <c r="M150" s="27" t="str" cm="1">
        <f t="array" ref="M150">IF(AND(I150&lt;&gt;"CONST",L150=0),INDEX(Source2!A:A,16-BIN2DEC(MID($B150,11,4))),"--")</f>
        <v>C</v>
      </c>
      <c r="N150" s="23" t="str" cm="1">
        <f t="array" ref="N150">IF(AND(I150&lt;&gt;"CONST",L150=0),INDEX('D2'!A:A,4-BIN2DEC(MID($B150,15,2))),"--")</f>
        <v>tmpB</v>
      </c>
      <c r="O150" s="6">
        <f t="shared" si="24"/>
        <v>0</v>
      </c>
      <c r="P150" s="6">
        <f t="shared" si="25"/>
        <v>0</v>
      </c>
      <c r="Q150" s="6">
        <f t="shared" si="26"/>
        <v>0</v>
      </c>
      <c r="R150" s="3" t="str" cm="1">
        <f t="array" ref="R150">INDEX(Types!A:A,1+BIN2DEC(MID($B150,20,2)))</f>
        <v>ALU</v>
      </c>
      <c r="S150" s="3" t="str" cm="1">
        <f t="array" ref="S150">IF(R150="ALU",INDEX(ALUOps!A:A,32-BIN2DEC(MID($B150,22,5))),"")</f>
        <v>PASS</v>
      </c>
      <c r="T150" s="3" t="str" cm="1">
        <f t="array" ref="T150">IF(R150="ALU",INDEX(Tmp!A:A,4-BIN2DEC(MID($B150,27,2))),"")</f>
        <v>tmpB</v>
      </c>
      <c r="U150" s="6">
        <f t="shared" si="23"/>
        <v>0</v>
      </c>
      <c r="V150" t="str" cm="1">
        <f t="array" ref="V150">IF(R150="Jump",INDEX(Jcond!A:A,16-BIN2DEC(MID($B150,22,4))),"")</f>
        <v/>
      </c>
      <c r="W150" t="str">
        <f t="shared" si="27"/>
        <v/>
      </c>
      <c r="X150" s="5" t="str" cm="1">
        <f t="array" ref="X150">IF(R150="Control",INDEX(IC!A:A,16-BIN2DEC(MID($B150,21,4))),"")</f>
        <v/>
      </c>
      <c r="Y150" s="5" t="str" cm="1">
        <f t="array" ref="Y150">IF(X150="CALL",INDEX(Subroutines!A:A,32-BIN2DEC(MID($B150,25,5))),"")</f>
        <v/>
      </c>
      <c r="Z150" s="5" t="str" cm="1">
        <f t="array" ref="Z150">IF(R150="Control",INDEX(EC!A:A,8-BIN2DEC(MID($B150,25,3))),"")</f>
        <v/>
      </c>
      <c r="AA150" s="5" t="str" cm="1">
        <f t="array" ref="AA150">IF(R150="Control",INDEX(SR!A:A,4-BIN2DEC(MID($B150,28,2))),"")</f>
        <v/>
      </c>
      <c r="AD150" t="s">
        <v>1191</v>
      </c>
      <c r="AJ150" s="1" t="s">
        <v>144</v>
      </c>
    </row>
    <row r="151" spans="1:36" x14ac:dyDescent="0.25">
      <c r="A151" s="4" t="str">
        <f t="shared" si="20"/>
        <v>095</v>
      </c>
      <c r="B151" s="2" t="s">
        <v>156</v>
      </c>
      <c r="C151" s="35" t="s">
        <v>1127</v>
      </c>
      <c r="D151" s="3"/>
      <c r="E151" s="3"/>
      <c r="F151" s="3"/>
      <c r="G151" s="3"/>
      <c r="H151" s="3">
        <f t="shared" si="21"/>
        <v>0</v>
      </c>
      <c r="I151" s="27" t="str" cm="1">
        <f t="array" ref="I151">IF(H151=0,INDEX(Source1!A:A, 32-BIN2DEC(LEFT($B151,5))),"--")</f>
        <v>SIGMA</v>
      </c>
      <c r="J151" s="63" t="str">
        <f t="shared" si="19"/>
        <v>--</v>
      </c>
      <c r="K151" s="27" t="str" cm="1">
        <f t="array" ref="K151">IF(H151=0,INDEX(Dest1!A:A,32-BIN2DEC(MID($B151,6,5))),"--")</f>
        <v>NULL</v>
      </c>
      <c r="L151" s="27">
        <f t="shared" si="22"/>
        <v>1</v>
      </c>
      <c r="M151" s="27" t="str" cm="1">
        <f t="array" ref="M151">IF(AND(I151&lt;&gt;"CONST",L151=0),INDEX(Source2!A:A,16-BIN2DEC(MID($B151,11,4))),"--")</f>
        <v>--</v>
      </c>
      <c r="N151" s="23" t="str" cm="1">
        <f t="array" ref="N151">IF(AND(I151&lt;&gt;"CONST",L151=0),INDEX('D2'!A:A,4-BIN2DEC(MID($B151,15,2))),"--")</f>
        <v>--</v>
      </c>
      <c r="O151" s="6">
        <f t="shared" si="24"/>
        <v>0</v>
      </c>
      <c r="P151" s="6">
        <f t="shared" si="25"/>
        <v>0</v>
      </c>
      <c r="Q151" s="6">
        <f t="shared" si="26"/>
        <v>0</v>
      </c>
      <c r="R151" s="3" t="str" cm="1">
        <f t="array" ref="R151">INDEX(Types!A:A,1+BIN2DEC(MID($B151,20,2)))</f>
        <v>ALU</v>
      </c>
      <c r="S151" s="3" t="str" cm="1">
        <f t="array" ref="S151">IF(R151="ALU",INDEX(ALUOps!A:A,32-BIN2DEC(MID($B151,22,5))),"")</f>
        <v>ADD</v>
      </c>
      <c r="T151" s="3" t="str" cm="1">
        <f t="array" ref="T151">IF(R151="ALU",INDEX(Tmp!A:A,4-BIN2DEC(MID($B151,27,2))),"")</f>
        <v>tmpC</v>
      </c>
      <c r="U151" s="6">
        <f t="shared" si="23"/>
        <v>0</v>
      </c>
      <c r="V151" t="str" cm="1">
        <f t="array" ref="V151">IF(R151="Jump",INDEX(Jcond!A:A,16-BIN2DEC(MID($B151,22,4))),"")</f>
        <v/>
      </c>
      <c r="W151" t="str">
        <f t="shared" si="27"/>
        <v/>
      </c>
      <c r="X151" s="5" t="str" cm="1">
        <f t="array" ref="X151">IF(R151="Control",INDEX(IC!A:A,16-BIN2DEC(MID($B151,21,4))),"")</f>
        <v/>
      </c>
      <c r="Y151" s="5" t="str" cm="1">
        <f t="array" ref="Y151">IF(X151="CALL",INDEX(Subroutines!A:A,32-BIN2DEC(MID($B151,25,5))),"")</f>
        <v/>
      </c>
      <c r="Z151" s="5" t="str" cm="1">
        <f t="array" ref="Z151">IF(R151="Control",INDEX(EC!A:A,8-BIN2DEC(MID($B151,25,3))),"")</f>
        <v/>
      </c>
      <c r="AA151" s="5" t="str" cm="1">
        <f t="array" ref="AA151">IF(R151="Control",INDEX(SR!A:A,4-BIN2DEC(MID($B151,28,2))),"")</f>
        <v/>
      </c>
    </row>
    <row r="152" spans="1:36" x14ac:dyDescent="0.25">
      <c r="A152" s="4" t="str">
        <f t="shared" si="20"/>
        <v>096</v>
      </c>
      <c r="B152" s="2" t="s">
        <v>157</v>
      </c>
      <c r="C152" s="35" t="s">
        <v>1128</v>
      </c>
      <c r="D152" s="3"/>
      <c r="E152" s="3"/>
      <c r="F152" s="3"/>
      <c r="G152" s="3"/>
      <c r="H152" s="3">
        <f t="shared" si="21"/>
        <v>0</v>
      </c>
      <c r="I152" s="27" t="str" cm="1">
        <f t="array" ref="I152">IF(H152=0,INDEX(Source1!A:A, 32-BIN2DEC(LEFT($B152,5))),"--")</f>
        <v>DIRSZ</v>
      </c>
      <c r="J152" s="63" t="str">
        <f t="shared" si="19"/>
        <v>--</v>
      </c>
      <c r="K152" s="27" t="str" cm="1">
        <f t="array" ref="K152">IF(H152=0,INDEX(Dest1!A:A,32-BIN2DEC(MID($B152,6,5))),"--")</f>
        <v>tmpC</v>
      </c>
      <c r="L152" s="27">
        <f t="shared" si="22"/>
        <v>1</v>
      </c>
      <c r="M152" s="27" t="str" cm="1">
        <f t="array" ref="M152">IF(AND(I152&lt;&gt;"CONST",L152=0),INDEX(Source2!A:A,16-BIN2DEC(MID($B152,11,4))),"--")</f>
        <v>--</v>
      </c>
      <c r="N152" s="23" t="str" cm="1">
        <f t="array" ref="N152">IF(AND(I152&lt;&gt;"CONST",L152=0),INDEX('D2'!A:A,4-BIN2DEC(MID($B152,15,2))),"--")</f>
        <v>--</v>
      </c>
      <c r="O152" s="6">
        <f t="shared" si="24"/>
        <v>0</v>
      </c>
      <c r="P152" s="6">
        <f t="shared" si="25"/>
        <v>0</v>
      </c>
      <c r="Q152" s="6">
        <f t="shared" si="26"/>
        <v>0</v>
      </c>
      <c r="R152" s="3" t="str" cm="1">
        <f t="array" ref="R152">INDEX(Types!A:A,1+BIN2DEC(MID($B152,20,2)))</f>
        <v>Jump</v>
      </c>
      <c r="S152" s="3" t="str" cm="1">
        <f t="array" ref="S152">IF(R152="ALU",INDEX(ALUOps!A:A,32-BIN2DEC(MID($B152,22,5))),"")</f>
        <v/>
      </c>
      <c r="T152" s="3" t="str" cm="1">
        <f t="array" ref="T152">IF(R152="ALU",INDEX(Tmp!A:A,4-BIN2DEC(MID($B152,27,2))),"")</f>
        <v/>
      </c>
      <c r="U152" s="6" t="str">
        <f t="shared" si="23"/>
        <v/>
      </c>
      <c r="V152" t="str" cm="1">
        <f t="array" ref="V152">IF(R152="Jump",INDEX(Jcond!A:A,16-BIN2DEC(MID($B152,22,4))),"")</f>
        <v>JZ</v>
      </c>
      <c r="W152" s="44">
        <f t="shared" si="27"/>
        <v>7</v>
      </c>
      <c r="X152" s="5" t="str" cm="1">
        <f t="array" ref="X152">IF(R152="Control",INDEX(IC!A:A,16-BIN2DEC(MID($B152,21,4))),"")</f>
        <v/>
      </c>
      <c r="Y152" s="5" t="str" cm="1">
        <f t="array" ref="Y152">IF(X152="CALL",INDEX(Subroutines!A:A,32-BIN2DEC(MID($B152,25,5))),"")</f>
        <v/>
      </c>
      <c r="Z152" s="5" t="str" cm="1">
        <f t="array" ref="Z152">IF(R152="Control",INDEX(EC!A:A,8-BIN2DEC(MID($B152,25,3))),"")</f>
        <v/>
      </c>
      <c r="AA152" s="5" t="str" cm="1">
        <f t="array" ref="AA152">IF(R152="Control",INDEX(SR!A:A,4-BIN2DEC(MID($B152,28,2))),"")</f>
        <v/>
      </c>
    </row>
    <row r="153" spans="1:36" x14ac:dyDescent="0.25">
      <c r="A153" s="4" t="str">
        <f t="shared" si="20"/>
        <v>097</v>
      </c>
      <c r="B153" s="2" t="s">
        <v>158</v>
      </c>
      <c r="C153" s="45" t="s">
        <v>1129</v>
      </c>
      <c r="D153" s="3"/>
      <c r="E153" s="3"/>
      <c r="F153" s="3"/>
      <c r="G153" s="3"/>
      <c r="H153" s="3">
        <f t="shared" si="21"/>
        <v>0</v>
      </c>
      <c r="I153" s="27" t="str" cm="1">
        <f t="array" ref="I153">IF(H153=0,INDEX(Source1!A:A, 32-BIN2DEC(LEFT($B153,5))),"--")</f>
        <v>SI</v>
      </c>
      <c r="J153" s="63" t="str">
        <f t="shared" si="19"/>
        <v>--</v>
      </c>
      <c r="K153" s="27" t="str" cm="1">
        <f t="array" ref="K153">IF(H153=0,INDEX(Dest1!A:A,32-BIN2DEC(MID($B153,6,5))),"--")</f>
        <v>DP</v>
      </c>
      <c r="L153" s="27">
        <f t="shared" si="22"/>
        <v>0</v>
      </c>
      <c r="M153" s="27" t="str" cm="1">
        <f t="array" ref="M153">IF(AND(I153&lt;&gt;"CONST",L153=0),INDEX(Source2!A:A,16-BIN2DEC(MID($B153,11,4))),"--")</f>
        <v>DI</v>
      </c>
      <c r="N153" s="23" t="str" cm="1">
        <f t="array" ref="N153">IF(AND(I153&lt;&gt;"CONST",L153=0),INDEX('D2'!A:A,4-BIN2DEC(MID($B153,15,2))),"--")</f>
        <v>tmpB</v>
      </c>
      <c r="O153" s="6">
        <f t="shared" si="24"/>
        <v>0</v>
      </c>
      <c r="P153" s="6">
        <f t="shared" si="25"/>
        <v>0</v>
      </c>
      <c r="Q153" s="6">
        <f t="shared" si="26"/>
        <v>0</v>
      </c>
      <c r="R153" s="3" t="str" cm="1">
        <f t="array" ref="R153">INDEX(Types!A:A,1+BIN2DEC(MID($B153,20,2)))</f>
        <v>Control</v>
      </c>
      <c r="S153" s="3" t="str" cm="1">
        <f t="array" ref="S153">IF(R153="ALU",INDEX(ALUOps!A:A,32-BIN2DEC(MID($B153,22,5))),"")</f>
        <v/>
      </c>
      <c r="T153" s="3" t="str" cm="1">
        <f t="array" ref="T153">IF(R153="ALU",INDEX(Tmp!A:A,4-BIN2DEC(MID($B153,27,2))),"")</f>
        <v/>
      </c>
      <c r="U153" s="6" t="str">
        <f t="shared" si="23"/>
        <v/>
      </c>
      <c r="V153" t="str" cm="1">
        <f t="array" ref="V153">IF(R153="Jump",INDEX(Jcond!A:A,16-BIN2DEC(MID($B153,22,4))),"")</f>
        <v/>
      </c>
      <c r="W153" t="str">
        <f t="shared" si="27"/>
        <v/>
      </c>
      <c r="X153" s="5" t="str" cm="1">
        <f t="array" ref="X153">IF(R153="Control",INDEX(IC!A:A,16-BIN2DEC(MID($B153,21,4))),"")</f>
        <v>--</v>
      </c>
      <c r="Y153" s="5" t="str" cm="1">
        <f t="array" ref="Y153">IF(X153="CALL",INDEX(Subroutines!A:A,32-BIN2DEC(MID($B153,25,5))),"")</f>
        <v/>
      </c>
      <c r="Z153" s="5" t="str" cm="1">
        <f t="array" ref="Z153">IF(R153="Control",INDEX(EC!A:A,8-BIN2DEC(MID($B153,25,3))),"")</f>
        <v>MR</v>
      </c>
      <c r="AA153" s="5" t="str" cm="1">
        <f t="array" ref="AA153">IF(R153="Control",INDEX(SR!A:A,4-BIN2DEC(MID($B153,28,2))),"")</f>
        <v>--</v>
      </c>
    </row>
    <row r="154" spans="1:36" x14ac:dyDescent="0.25">
      <c r="A154" s="4" t="str">
        <f t="shared" si="20"/>
        <v>098</v>
      </c>
      <c r="B154" s="2" t="s">
        <v>159</v>
      </c>
      <c r="C154" s="35" t="s">
        <v>1130</v>
      </c>
      <c r="D154" s="2" t="s">
        <v>160</v>
      </c>
      <c r="E154" s="2" t="s">
        <v>927</v>
      </c>
      <c r="F154" s="2" t="s">
        <v>928</v>
      </c>
      <c r="G154" s="2"/>
      <c r="H154" s="3">
        <f t="shared" si="21"/>
        <v>0</v>
      </c>
      <c r="I154" s="27" t="str" cm="1">
        <f t="array" ref="I154">IF(H154=0,INDEX(Source1!A:A, 32-BIN2DEC(LEFT($B154,5))),"--")</f>
        <v>SIGMA</v>
      </c>
      <c r="J154" s="63" t="str">
        <f t="shared" si="19"/>
        <v>--</v>
      </c>
      <c r="K154" s="27" t="str" cm="1">
        <f t="array" ref="K154">IF(H154=0,INDEX(Dest1!A:A,32-BIN2DEC(MID($B154,6,5))),"--")</f>
        <v>DI</v>
      </c>
      <c r="L154" s="27">
        <f t="shared" si="22"/>
        <v>1</v>
      </c>
      <c r="M154" s="27" t="str" cm="1">
        <f t="array" ref="M154">IF(AND(I154&lt;&gt;"CONST",L154=0),INDEX(Source2!A:A,16-BIN2DEC(MID($B154,11,4))),"--")</f>
        <v>--</v>
      </c>
      <c r="N154" s="23" t="str" cm="1">
        <f t="array" ref="N154">IF(AND(I154&lt;&gt;"CONST",L154=0),INDEX('D2'!A:A,4-BIN2DEC(MID($B154,15,2))),"--")</f>
        <v>--</v>
      </c>
      <c r="O154" s="6">
        <f t="shared" si="24"/>
        <v>0</v>
      </c>
      <c r="P154" s="6">
        <f t="shared" si="25"/>
        <v>0</v>
      </c>
      <c r="Q154" s="6">
        <f t="shared" si="26"/>
        <v>0</v>
      </c>
      <c r="R154" s="3" t="str" cm="1">
        <f t="array" ref="R154">INDEX(Types!A:A,1+BIN2DEC(MID($B154,20,2)))</f>
        <v>Control</v>
      </c>
      <c r="S154" s="3" t="str" cm="1">
        <f t="array" ref="S154">IF(R154="ALU",INDEX(ALUOps!A:A,32-BIN2DEC(MID($B154,22,5))),"")</f>
        <v/>
      </c>
      <c r="T154" s="3" t="str" cm="1">
        <f t="array" ref="T154">IF(R154="ALU",INDEX(Tmp!A:A,4-BIN2DEC(MID($B154,27,2))),"")</f>
        <v/>
      </c>
      <c r="U154" s="6" t="str">
        <f t="shared" si="23"/>
        <v/>
      </c>
      <c r="V154" t="str" cm="1">
        <f t="array" ref="V154">IF(R154="Jump",INDEX(Jcond!A:A,16-BIN2DEC(MID($B154,22,4))),"")</f>
        <v/>
      </c>
      <c r="W154" t="str">
        <f t="shared" si="27"/>
        <v/>
      </c>
      <c r="X154" s="5" t="str" cm="1">
        <f t="array" ref="X154">IF(R154="Control",INDEX(IC!A:A,16-BIN2DEC(MID($B154,21,4))),"")</f>
        <v>--</v>
      </c>
      <c r="Y154" s="5" t="str" cm="1">
        <f t="array" ref="Y154">IF(X154="CALL",INDEX(Subroutines!A:A,32-BIN2DEC(MID($B154,25,5))),"")</f>
        <v/>
      </c>
      <c r="Z154" s="5" t="str" cm="1">
        <f t="array" ref="Z154">IF(R154="Control",INDEX(EC!A:A,8-BIN2DEC(MID($B154,25,3))),"")</f>
        <v>--</v>
      </c>
      <c r="AA154" s="5" t="str" cm="1">
        <f t="array" ref="AA154">IF(R154="Control",INDEX(SR!A:A,4-BIN2DEC(MID($B154,28,2))),"")</f>
        <v>--</v>
      </c>
      <c r="AJ154" s="1" t="s">
        <v>144</v>
      </c>
    </row>
    <row r="155" spans="1:36" x14ac:dyDescent="0.25">
      <c r="A155" s="4" t="str">
        <f t="shared" si="20"/>
        <v>099</v>
      </c>
      <c r="B155" s="2" t="s">
        <v>161</v>
      </c>
      <c r="C155" s="35" t="s">
        <v>1131</v>
      </c>
      <c r="D155" s="3"/>
      <c r="E155" s="3"/>
      <c r="F155" s="3"/>
      <c r="G155" s="3"/>
      <c r="H155" s="3">
        <f t="shared" si="21"/>
        <v>0</v>
      </c>
      <c r="I155" s="27" t="str" cm="1">
        <f t="array" ref="I155">IF(H155=0,INDEX(Source1!A:A, 32-BIN2DEC(LEFT($B155,5))),"--")</f>
        <v>tmpB</v>
      </c>
      <c r="J155" s="63" t="str">
        <f t="shared" si="19"/>
        <v>--</v>
      </c>
      <c r="K155" s="27" t="str" cm="1">
        <f t="array" ref="K155">IF(H155=0,INDEX(Dest1!A:A,32-BIN2DEC(MID($B155,6,5))),"--")</f>
        <v>DP</v>
      </c>
      <c r="L155" s="27">
        <f t="shared" si="22"/>
        <v>0</v>
      </c>
      <c r="M155" s="27" t="str" cm="1">
        <f t="array" ref="M155">IF(AND(I155&lt;&gt;"CONST",L155=0),INDEX(Source2!A:A,16-BIN2DEC(MID($B155,11,4))),"--")</f>
        <v>SI</v>
      </c>
      <c r="N155" s="23" t="str" cm="1">
        <f t="array" ref="N155">IF(AND(I155&lt;&gt;"CONST",L155=0),INDEX('D2'!A:A,4-BIN2DEC(MID($B155,15,2))),"--")</f>
        <v>tmpB</v>
      </c>
      <c r="O155" s="6">
        <f t="shared" si="24"/>
        <v>0</v>
      </c>
      <c r="P155" s="6">
        <f t="shared" si="25"/>
        <v>0</v>
      </c>
      <c r="Q155" s="6">
        <f t="shared" si="26"/>
        <v>0</v>
      </c>
      <c r="R155" s="3" t="str" cm="1">
        <f t="array" ref="R155">INDEX(Types!A:A,1+BIN2DEC(MID($B155,20,2)))</f>
        <v>Control</v>
      </c>
      <c r="S155" s="3" t="str" cm="1">
        <f t="array" ref="S155">IF(R155="ALU",INDEX(ALUOps!A:A,32-BIN2DEC(MID($B155,22,5))),"")</f>
        <v/>
      </c>
      <c r="T155" s="3" t="str" cm="1">
        <f t="array" ref="T155">IF(R155="ALU",INDEX(Tmp!A:A,4-BIN2DEC(MID($B155,27,2))),"")</f>
        <v/>
      </c>
      <c r="U155" s="6" t="str">
        <f t="shared" si="23"/>
        <v/>
      </c>
      <c r="V155" t="str" cm="1">
        <f t="array" ref="V155">IF(R155="Jump",INDEX(Jcond!A:A,16-BIN2DEC(MID($B155,22,4))),"")</f>
        <v/>
      </c>
      <c r="W155" t="str">
        <f t="shared" si="27"/>
        <v/>
      </c>
      <c r="X155" s="5" t="str" cm="1">
        <f t="array" ref="X155">IF(R155="Control",INDEX(IC!A:A,16-BIN2DEC(MID($B155,21,4))),"")</f>
        <v>--</v>
      </c>
      <c r="Y155" s="5" t="str" cm="1">
        <f t="array" ref="Y155">IF(X155="CALL",INDEX(Subroutines!A:A,32-BIN2DEC(MID($B155,25,5))),"")</f>
        <v/>
      </c>
      <c r="Z155" s="5" t="str" cm="1">
        <f t="array" ref="Z155">IF(R155="Control",INDEX(EC!A:A,8-BIN2DEC(MID($B155,25,3))),"")</f>
        <v>MW</v>
      </c>
      <c r="AA155" s="5" t="str" cm="1">
        <f t="array" ref="AA155">IF(R155="Control",INDEX(SR!A:A,4-BIN2DEC(MID($B155,28,2))),"")</f>
        <v>ES</v>
      </c>
    </row>
    <row r="156" spans="1:36" x14ac:dyDescent="0.25">
      <c r="A156" s="4" t="str">
        <f t="shared" si="20"/>
        <v>09A</v>
      </c>
      <c r="B156" s="2" t="s">
        <v>162</v>
      </c>
      <c r="C156" s="35" t="s">
        <v>1132</v>
      </c>
      <c r="D156" s="3"/>
      <c r="E156" s="3"/>
      <c r="F156" s="3"/>
      <c r="G156" s="3"/>
      <c r="H156" s="3">
        <f t="shared" si="21"/>
        <v>0</v>
      </c>
      <c r="I156" s="27" t="str" cm="1">
        <f t="array" ref="I156">IF(H156=0,INDEX(Source1!A:A, 32-BIN2DEC(LEFT($B156,5))),"--")</f>
        <v>SIGMA</v>
      </c>
      <c r="J156" s="63" t="str">
        <f t="shared" si="19"/>
        <v>--</v>
      </c>
      <c r="K156" s="27" t="str" cm="1">
        <f t="array" ref="K156">IF(H156=0,INDEX(Dest1!A:A,32-BIN2DEC(MID($B156,6,5))),"--")</f>
        <v>SI</v>
      </c>
      <c r="L156" s="27">
        <f t="shared" si="22"/>
        <v>1</v>
      </c>
      <c r="M156" s="27" t="str" cm="1">
        <f t="array" ref="M156">IF(AND(I156&lt;&gt;"CONST",L156=0),INDEX(Source2!A:A,16-BIN2DEC(MID($B156,11,4))),"--")</f>
        <v>--</v>
      </c>
      <c r="N156" s="23" t="str" cm="1">
        <f t="array" ref="N156">IF(AND(I156&lt;&gt;"CONST",L156=0),INDEX('D2'!A:A,4-BIN2DEC(MID($B156,15,2))),"--")</f>
        <v>--</v>
      </c>
      <c r="O156" s="6">
        <f t="shared" si="24"/>
        <v>0</v>
      </c>
      <c r="P156" s="6">
        <f t="shared" si="25"/>
        <v>0</v>
      </c>
      <c r="Q156" s="6">
        <f t="shared" si="26"/>
        <v>0</v>
      </c>
      <c r="R156" s="3" t="str" cm="1">
        <f t="array" ref="R156">INDEX(Types!A:A,1+BIN2DEC(MID($B156,20,2)))</f>
        <v>Jump</v>
      </c>
      <c r="S156" s="3" t="str" cm="1">
        <f t="array" ref="S156">IF(R156="ALU",INDEX(ALUOps!A:A,32-BIN2DEC(MID($B156,22,5))),"")</f>
        <v/>
      </c>
      <c r="T156" s="3" t="str" cm="1">
        <f t="array" ref="T156">IF(R156="ALU",INDEX(Tmp!A:A,4-BIN2DEC(MID($B156,27,2))),"")</f>
        <v/>
      </c>
      <c r="U156" s="6" t="str">
        <f t="shared" si="23"/>
        <v/>
      </c>
      <c r="V156" t="str" cm="1">
        <f t="array" ref="V156">IF(R156="Jump",INDEX(Jcond!A:A,16-BIN2DEC(MID($B156,22,4))),"")</f>
        <v>REP</v>
      </c>
      <c r="W156" s="44">
        <f t="shared" si="27"/>
        <v>3</v>
      </c>
      <c r="X156" s="5" t="str" cm="1">
        <f t="array" ref="X156">IF(R156="Control",INDEX(IC!A:A,16-BIN2DEC(MID($B156,21,4))),"")</f>
        <v/>
      </c>
      <c r="Y156" s="5" t="str" cm="1">
        <f t="array" ref="Y156">IF(X156="CALL",INDEX(Subroutines!A:A,32-BIN2DEC(MID($B156,25,5))),"")</f>
        <v/>
      </c>
      <c r="Z156" s="5" t="str" cm="1">
        <f t="array" ref="Z156">IF(R156="Control",INDEX(EC!A:A,8-BIN2DEC(MID($B156,25,3))),"")</f>
        <v/>
      </c>
      <c r="AA156" s="5" t="str" cm="1">
        <f t="array" ref="AA156">IF(R156="Control",INDEX(SR!A:A,4-BIN2DEC(MID($B156,28,2))),"")</f>
        <v/>
      </c>
    </row>
    <row r="157" spans="1:36" s="9" customFormat="1" ht="15.75" thickBot="1" x14ac:dyDescent="0.3">
      <c r="A157" s="7" t="str">
        <f t="shared" si="20"/>
        <v>09B</v>
      </c>
      <c r="B157" s="8" t="s">
        <v>163</v>
      </c>
      <c r="C157" s="57" t="s">
        <v>1133</v>
      </c>
      <c r="D157" s="10"/>
      <c r="E157" s="10"/>
      <c r="F157" s="10"/>
      <c r="G157" s="10"/>
      <c r="H157" s="10">
        <f t="shared" si="21"/>
        <v>0</v>
      </c>
      <c r="I157" s="30" t="str" cm="1">
        <f t="array" ref="I157">IF(H157=0,INDEX(Source1!A:A, 32-BIN2DEC(LEFT($B157,5))),"--")</f>
        <v>LC</v>
      </c>
      <c r="J157" s="66" t="str">
        <f t="shared" si="19"/>
        <v>--</v>
      </c>
      <c r="K157" s="30" t="str" cm="1">
        <f t="array" ref="K157">IF(H157=0,INDEX(Dest1!A:A,32-BIN2DEC(MID($B157,6,5))),"--")</f>
        <v>C</v>
      </c>
      <c r="L157" s="30">
        <f t="shared" si="22"/>
        <v>1</v>
      </c>
      <c r="M157" s="30" t="str" cm="1">
        <f t="array" ref="M157">IF(AND(I157&lt;&gt;"CONST",L157=0),INDEX(Source2!A:A,16-BIN2DEC(MID($B157,11,4))),"--")</f>
        <v>--</v>
      </c>
      <c r="N157" s="26" t="str" cm="1">
        <f t="array" ref="N157">IF(AND(I157&lt;&gt;"CONST",L157=0),INDEX('D2'!A:A,4-BIN2DEC(MID($B157,15,2))),"--")</f>
        <v>--</v>
      </c>
      <c r="O157" s="11">
        <f t="shared" si="24"/>
        <v>0</v>
      </c>
      <c r="P157" s="11">
        <f t="shared" si="25"/>
        <v>0</v>
      </c>
      <c r="Q157" s="11">
        <f t="shared" si="26"/>
        <v>0</v>
      </c>
      <c r="R157" s="10" t="str" cm="1">
        <f t="array" ref="R157">INDEX(Types!A:A,1+BIN2DEC(MID($B157,20,2)))</f>
        <v>Control</v>
      </c>
      <c r="S157" s="10" t="str" cm="1">
        <f t="array" ref="S157">IF(R157="ALU",INDEX(ALUOps!A:A,32-BIN2DEC(MID($B157,22,5))),"")</f>
        <v/>
      </c>
      <c r="T157" s="10" t="str" cm="1">
        <f t="array" ref="T157">IF(R157="ALU",INDEX(Tmp!A:A,4-BIN2DEC(MID($B157,27,2))),"")</f>
        <v/>
      </c>
      <c r="U157" s="11" t="str">
        <f t="shared" si="23"/>
        <v/>
      </c>
      <c r="V157" s="9" t="str" cm="1">
        <f t="array" ref="V157">IF(R157="Jump",INDEX(Jcond!A:A,16-BIN2DEC(MID($B157,22,4))),"")</f>
        <v/>
      </c>
      <c r="W157" s="9" t="str">
        <f t="shared" si="27"/>
        <v/>
      </c>
      <c r="X157" s="54" t="str" cm="1">
        <f t="array" ref="X157">IF(R157="Control",INDEX(IC!A:A,16-BIN2DEC(MID($B157,21,4))),"")</f>
        <v>CALL</v>
      </c>
      <c r="Y157" s="54" t="str" cm="1">
        <f t="array" ref="Y157">IF(X157="CALL",INDEX(Subroutines!A:A,32-BIN2DEC(MID($B157,25,5))),"")</f>
        <v>REP</v>
      </c>
      <c r="Z157" s="54" t="str" cm="1">
        <f t="array" ref="Z157">IF(R157="Control",INDEX(EC!A:A,8-BIN2DEC(MID($B157,25,3))),"")</f>
        <v>MW</v>
      </c>
      <c r="AA157" s="54" t="str" cm="1">
        <f t="array" ref="AA157">IF(R157="Control",INDEX(SR!A:A,4-BIN2DEC(MID($B157,28,2))),"")</f>
        <v>ES</v>
      </c>
      <c r="AE157" s="60"/>
    </row>
    <row r="158" spans="1:36" x14ac:dyDescent="0.25">
      <c r="A158" s="4" t="str">
        <f t="shared" si="20"/>
        <v>09C</v>
      </c>
      <c r="B158" s="2" t="s">
        <v>142</v>
      </c>
      <c r="C158" s="35"/>
      <c r="D158" s="2" t="s">
        <v>164</v>
      </c>
      <c r="E158" s="2" t="s">
        <v>929</v>
      </c>
      <c r="F158" s="2" t="s">
        <v>462</v>
      </c>
      <c r="G158" s="2"/>
      <c r="H158" s="3">
        <f t="shared" si="21"/>
        <v>0</v>
      </c>
      <c r="I158" s="27" t="str" cm="1">
        <f t="array" ref="I158">IF(H158=0,INDEX(Source1!A:A, 32-BIN2DEC(LEFT($B158,5))),"--")</f>
        <v>DIRSZ</v>
      </c>
      <c r="J158" s="63" t="str">
        <f t="shared" si="19"/>
        <v>--</v>
      </c>
      <c r="K158" s="27" t="str" cm="1">
        <f t="array" ref="K158">IF(H158=0,INDEX(Dest1!A:A,32-BIN2DEC(MID($B158,6,5))),"--")</f>
        <v>tmpC</v>
      </c>
      <c r="L158" s="27">
        <f t="shared" si="22"/>
        <v>0</v>
      </c>
      <c r="M158" s="27" t="str" cm="1">
        <f t="array" ref="M158">IF(AND(I158&lt;&gt;"CONST",L158=0),INDEX(Source2!A:A,16-BIN2DEC(MID($B158,11,4))),"--")</f>
        <v>SI</v>
      </c>
      <c r="N158" s="23" t="str" cm="1">
        <f t="array" ref="N158">IF(AND(I158&lt;&gt;"CONST",L158=0),INDEX('D2'!A:A,4-BIN2DEC(MID($B158,15,2))),"--")</f>
        <v>tmpB</v>
      </c>
      <c r="O158" s="6">
        <f t="shared" si="24"/>
        <v>0</v>
      </c>
      <c r="P158" s="6">
        <f t="shared" si="25"/>
        <v>0</v>
      </c>
      <c r="Q158" s="6">
        <f t="shared" si="26"/>
        <v>0</v>
      </c>
      <c r="R158" s="3" t="str" cm="1">
        <f t="array" ref="R158">INDEX(Types!A:A,1+BIN2DEC(MID($B158,20,2)))</f>
        <v>ALU</v>
      </c>
      <c r="S158" s="3" t="str" cm="1">
        <f t="array" ref="S158">IF(R158="ALU",INDEX(ALUOps!A:A,32-BIN2DEC(MID($B158,22,5))),"")</f>
        <v>ADD</v>
      </c>
      <c r="T158" s="3" t="str" cm="1">
        <f t="array" ref="T158">IF(R158="ALU",INDEX(Tmp!A:A,4-BIN2DEC(MID($B158,27,2))),"")</f>
        <v>tmpC</v>
      </c>
      <c r="U158" s="6">
        <f t="shared" si="23"/>
        <v>0</v>
      </c>
      <c r="V158" t="str" cm="1">
        <f t="array" ref="V158">IF(R158="Jump",INDEX(Jcond!A:A,16-BIN2DEC(MID($B158,22,4))),"")</f>
        <v/>
      </c>
      <c r="W158" t="str">
        <f t="shared" si="27"/>
        <v/>
      </c>
      <c r="X158" s="5" t="str" cm="1">
        <f t="array" ref="X158">IF(R158="Control",INDEX(IC!A:A,16-BIN2DEC(MID($B158,21,4))),"")</f>
        <v/>
      </c>
      <c r="Y158" s="5" t="str" cm="1">
        <f t="array" ref="Y158">IF(X158="CALL",INDEX(Subroutines!A:A,32-BIN2DEC(MID($B158,25,5))),"")</f>
        <v/>
      </c>
      <c r="Z158" s="5" t="str" cm="1">
        <f t="array" ref="Z158">IF(R158="Control",INDEX(EC!A:A,8-BIN2DEC(MID($B158,25,3))),"")</f>
        <v/>
      </c>
      <c r="AA158" s="5" t="str" cm="1">
        <f t="array" ref="AA158">IF(R158="Control",INDEX(SR!A:A,4-BIN2DEC(MID($B158,28,2))),"")</f>
        <v/>
      </c>
      <c r="AD158" t="s">
        <v>989</v>
      </c>
      <c r="AJ158" s="1" t="s">
        <v>165</v>
      </c>
    </row>
    <row r="159" spans="1:36" x14ac:dyDescent="0.25">
      <c r="A159" s="4" t="str">
        <f t="shared" si="20"/>
        <v>09D</v>
      </c>
      <c r="B159" s="2" t="s">
        <v>145</v>
      </c>
      <c r="C159" s="35"/>
      <c r="D159" s="3"/>
      <c r="E159" s="3"/>
      <c r="F159" s="3"/>
      <c r="G159" s="3"/>
      <c r="H159" s="3">
        <f t="shared" si="21"/>
        <v>0</v>
      </c>
      <c r="I159" s="27" t="str" cm="1">
        <f t="array" ref="I159">IF(H159=0,INDEX(Source1!A:A, 32-BIN2DEC(LEFT($B159,5))),"--")</f>
        <v>SI</v>
      </c>
      <c r="J159" s="63" t="str">
        <f t="shared" si="19"/>
        <v>--</v>
      </c>
      <c r="K159" s="27" t="str" cm="1">
        <f t="array" ref="K159">IF(H159=0,INDEX(Dest1!A:A,32-BIN2DEC(MID($B159,6,5))),"--")</f>
        <v>DP</v>
      </c>
      <c r="L159" s="27">
        <f t="shared" si="22"/>
        <v>1</v>
      </c>
      <c r="M159" s="27" t="str" cm="1">
        <f t="array" ref="M159">IF(AND(I159&lt;&gt;"CONST",L159=0),INDEX(Source2!A:A,16-BIN2DEC(MID($B159,11,4))),"--")</f>
        <v>--</v>
      </c>
      <c r="N159" s="23" t="str" cm="1">
        <f t="array" ref="N159">IF(AND(I159&lt;&gt;"CONST",L159=0),INDEX('D2'!A:A,4-BIN2DEC(MID($B159,15,2))),"--")</f>
        <v>--</v>
      </c>
      <c r="O159" s="6">
        <f t="shared" si="24"/>
        <v>0</v>
      </c>
      <c r="P159" s="6">
        <f t="shared" si="25"/>
        <v>0</v>
      </c>
      <c r="Q159" s="6">
        <f t="shared" si="26"/>
        <v>0</v>
      </c>
      <c r="R159" s="3" t="str" cm="1">
        <f t="array" ref="R159">INDEX(Types!A:A,1+BIN2DEC(MID($B159,20,2)))</f>
        <v>Control</v>
      </c>
      <c r="S159" s="3" t="str" cm="1">
        <f t="array" ref="S159">IF(R159="ALU",INDEX(ALUOps!A:A,32-BIN2DEC(MID($B159,22,5))),"")</f>
        <v/>
      </c>
      <c r="T159" s="3" t="str" cm="1">
        <f t="array" ref="T159">IF(R159="ALU",INDEX(Tmp!A:A,4-BIN2DEC(MID($B159,27,2))),"")</f>
        <v/>
      </c>
      <c r="U159" s="6" t="str">
        <f t="shared" si="23"/>
        <v/>
      </c>
      <c r="V159" t="str" cm="1">
        <f t="array" ref="V159">IF(R159="Jump",INDEX(Jcond!A:A,16-BIN2DEC(MID($B159,22,4))),"")</f>
        <v/>
      </c>
      <c r="W159" t="str">
        <f t="shared" si="27"/>
        <v/>
      </c>
      <c r="X159" s="5" t="str" cm="1">
        <f t="array" ref="X159">IF(R159="Control",INDEX(IC!A:A,16-BIN2DEC(MID($B159,21,4))),"")</f>
        <v>--</v>
      </c>
      <c r="Y159" s="5" t="str" cm="1">
        <f t="array" ref="Y159">IF(X159="CALL",INDEX(Subroutines!A:A,32-BIN2DEC(MID($B159,25,5))),"")</f>
        <v/>
      </c>
      <c r="Z159" s="5" t="str" cm="1">
        <f t="array" ref="Z159">IF(R159="Control",INDEX(EC!A:A,8-BIN2DEC(MID($B159,25,3))),"")</f>
        <v>MR</v>
      </c>
      <c r="AA159" s="5" t="str" cm="1">
        <f t="array" ref="AA159">IF(R159="Control",INDEX(SR!A:A,4-BIN2DEC(MID($B159,28,2))),"")</f>
        <v>--</v>
      </c>
    </row>
    <row r="160" spans="1:36" x14ac:dyDescent="0.25">
      <c r="A160" s="4" t="str">
        <f t="shared" si="20"/>
        <v>09E</v>
      </c>
      <c r="B160" s="2" t="s">
        <v>166</v>
      </c>
      <c r="C160" s="35"/>
      <c r="D160" s="3"/>
      <c r="E160" s="3"/>
      <c r="F160" s="3"/>
      <c r="G160" s="3"/>
      <c r="H160" s="3">
        <f t="shared" si="21"/>
        <v>0</v>
      </c>
      <c r="I160" s="27" t="str" cm="1">
        <f t="array" ref="I160">IF(H160=0,INDEX(Source1!A:A, 32-BIN2DEC(LEFT($B160,5))),"--")</f>
        <v>SIGMA</v>
      </c>
      <c r="J160" s="63" t="str">
        <f t="shared" si="19"/>
        <v>--</v>
      </c>
      <c r="K160" s="27" t="str" cm="1">
        <f t="array" ref="K160">IF(H160=0,INDEX(Dest1!A:A,32-BIN2DEC(MID($B160,6,5))),"--")</f>
        <v>SI</v>
      </c>
      <c r="L160" s="27">
        <f t="shared" si="22"/>
        <v>0</v>
      </c>
      <c r="M160" s="27" t="str" cm="1">
        <f t="array" ref="M160">IF(AND(I160&lt;&gt;"CONST",L160=0),INDEX(Source2!A:A,16-BIN2DEC(MID($B160,11,4))),"--")</f>
        <v>DI</v>
      </c>
      <c r="N160" s="23" t="str" cm="1">
        <f t="array" ref="N160">IF(AND(I160&lt;&gt;"CONST",L160=0),INDEX('D2'!A:A,4-BIN2DEC(MID($B160,15,2))),"--")</f>
        <v>tmpB</v>
      </c>
      <c r="O160" s="6">
        <f t="shared" si="24"/>
        <v>0</v>
      </c>
      <c r="P160" s="6">
        <f t="shared" si="25"/>
        <v>0</v>
      </c>
      <c r="Q160" s="6">
        <f t="shared" si="26"/>
        <v>0</v>
      </c>
      <c r="R160" s="3" t="str" cm="1">
        <f t="array" ref="R160">INDEX(Types!A:A,1+BIN2DEC(MID($B160,20,2)))</f>
        <v>Control</v>
      </c>
      <c r="S160" s="3" t="str" cm="1">
        <f t="array" ref="S160">IF(R160="ALU",INDEX(ALUOps!A:A,32-BIN2DEC(MID($B160,22,5))),"")</f>
        <v/>
      </c>
      <c r="T160" s="3" t="str" cm="1">
        <f t="array" ref="T160">IF(R160="ALU",INDEX(Tmp!A:A,4-BIN2DEC(MID($B160,27,2))),"")</f>
        <v/>
      </c>
      <c r="U160" s="6" t="str">
        <f t="shared" si="23"/>
        <v/>
      </c>
      <c r="V160" t="str" cm="1">
        <f t="array" ref="V160">IF(R160="Jump",INDEX(Jcond!A:A,16-BIN2DEC(MID($B160,22,4))),"")</f>
        <v/>
      </c>
      <c r="W160" t="str">
        <f t="shared" si="27"/>
        <v/>
      </c>
      <c r="X160" s="5" t="str" cm="1">
        <f t="array" ref="X160">IF(R160="Control",INDEX(IC!A:A,16-BIN2DEC(MID($B160,21,4))),"")</f>
        <v>--</v>
      </c>
      <c r="Y160" s="5" t="str" cm="1">
        <f t="array" ref="Y160">IF(X160="CALL",INDEX(Subroutines!A:A,32-BIN2DEC(MID($B160,25,5))),"")</f>
        <v/>
      </c>
      <c r="Z160" s="5" t="str" cm="1">
        <f t="array" ref="Z160">IF(R160="Control",INDEX(EC!A:A,8-BIN2DEC(MID($B160,25,3))),"")</f>
        <v>--</v>
      </c>
      <c r="AA160" s="5" t="str" cm="1">
        <f t="array" ref="AA160">IF(R160="Control",INDEX(SR!A:A,4-BIN2DEC(MID($B160,28,2))),"")</f>
        <v>--</v>
      </c>
    </row>
    <row r="161" spans="1:36" x14ac:dyDescent="0.25">
      <c r="A161" s="4" t="str">
        <f t="shared" si="20"/>
        <v>09F</v>
      </c>
      <c r="B161" s="2" t="s">
        <v>167</v>
      </c>
      <c r="C161" s="35"/>
      <c r="D161" s="3"/>
      <c r="E161" s="3"/>
      <c r="F161" s="3"/>
      <c r="G161" s="3"/>
      <c r="H161" s="3">
        <f t="shared" si="21"/>
        <v>0</v>
      </c>
      <c r="I161" s="27" t="str" cm="1">
        <f t="array" ref="I161">IF(H161=0,INDEX(Source1!A:A, 32-BIN2DEC(LEFT($B161,5))),"--")</f>
        <v>DI</v>
      </c>
      <c r="J161" s="63" t="str">
        <f t="shared" si="19"/>
        <v>--</v>
      </c>
      <c r="K161" s="27" t="str" cm="1">
        <f t="array" ref="K161">IF(H161=0,INDEX(Dest1!A:A,32-BIN2DEC(MID($B161,6,5))),"--")</f>
        <v>DP</v>
      </c>
      <c r="L161" s="27">
        <f t="shared" si="22"/>
        <v>0</v>
      </c>
      <c r="M161" s="27" t="str" cm="1">
        <f t="array" ref="M161">IF(AND(I161&lt;&gt;"CONST",L161=0),INDEX(Source2!A:A,16-BIN2DEC(MID($B161,11,4))),"--")</f>
        <v>SIGMA</v>
      </c>
      <c r="N161" s="23" t="str" cm="1">
        <f t="array" ref="N161">IF(AND(I161&lt;&gt;"CONST",L161=0),INDEX('D2'!A:A,4-BIN2DEC(MID($B161,15,2))),"--")</f>
        <v>tmpA</v>
      </c>
      <c r="O161" s="6">
        <f t="shared" si="24"/>
        <v>0</v>
      </c>
      <c r="P161" s="6">
        <f t="shared" si="25"/>
        <v>0</v>
      </c>
      <c r="Q161" s="6">
        <f t="shared" si="26"/>
        <v>0</v>
      </c>
      <c r="R161" s="3" t="str" cm="1">
        <f t="array" ref="R161">INDEX(Types!A:A,1+BIN2DEC(MID($B161,20,2)))</f>
        <v>Control</v>
      </c>
      <c r="S161" s="3" t="str" cm="1">
        <f t="array" ref="S161">IF(R161="ALU",INDEX(ALUOps!A:A,32-BIN2DEC(MID($B161,22,5))),"")</f>
        <v/>
      </c>
      <c r="T161" s="3" t="str" cm="1">
        <f t="array" ref="T161">IF(R161="ALU",INDEX(Tmp!A:A,4-BIN2DEC(MID($B161,27,2))),"")</f>
        <v/>
      </c>
      <c r="U161" s="6" t="str">
        <f t="shared" si="23"/>
        <v/>
      </c>
      <c r="V161" t="str" cm="1">
        <f t="array" ref="V161">IF(R161="Jump",INDEX(Jcond!A:A,16-BIN2DEC(MID($B161,22,4))),"")</f>
        <v/>
      </c>
      <c r="W161" t="str">
        <f t="shared" si="27"/>
        <v/>
      </c>
      <c r="X161" s="5" t="str" cm="1">
        <f t="array" ref="X161">IF(R161="Control",INDEX(IC!A:A,16-BIN2DEC(MID($B161,21,4))),"")</f>
        <v>--</v>
      </c>
      <c r="Y161" s="5" t="str" cm="1">
        <f t="array" ref="Y161">IF(X161="CALL",INDEX(Subroutines!A:A,32-BIN2DEC(MID($B161,25,5))),"")</f>
        <v/>
      </c>
      <c r="Z161" s="5" t="str" cm="1">
        <f t="array" ref="Z161">IF(R161="Control",INDEX(EC!A:A,8-BIN2DEC(MID($B161,25,3))),"")</f>
        <v>MR</v>
      </c>
      <c r="AA161" s="5" t="str" cm="1">
        <f t="array" ref="AA161">IF(R161="Control",INDEX(SR!A:A,4-BIN2DEC(MID($B161,28,2))),"")</f>
        <v>ES</v>
      </c>
    </row>
    <row r="162" spans="1:36" x14ac:dyDescent="0.25">
      <c r="A162" s="4" t="str">
        <f t="shared" si="20"/>
        <v>0A0</v>
      </c>
      <c r="B162" s="2" t="s">
        <v>168</v>
      </c>
      <c r="C162" s="35"/>
      <c r="D162" s="2" t="s">
        <v>169</v>
      </c>
      <c r="E162" s="2" t="s">
        <v>929</v>
      </c>
      <c r="F162" s="2" t="s">
        <v>928</v>
      </c>
      <c r="G162" s="2"/>
      <c r="H162" s="3">
        <f t="shared" si="21"/>
        <v>0</v>
      </c>
      <c r="I162" s="27" t="str" cm="1">
        <f t="array" ref="I162">IF(H162=0,INDEX(Source1!A:A, 32-BIN2DEC(LEFT($B162,5))),"--")</f>
        <v>TEMP</v>
      </c>
      <c r="J162" s="63" t="str">
        <f t="shared" si="19"/>
        <v>--</v>
      </c>
      <c r="K162" s="27" t="str" cm="1">
        <f t="array" ref="K162">IF(H162=0,INDEX(Dest1!A:A,32-BIN2DEC(MID($B162,6,5))),"--")</f>
        <v>tmpB</v>
      </c>
      <c r="L162" s="27">
        <f t="shared" si="22"/>
        <v>1</v>
      </c>
      <c r="M162" s="27" t="str" cm="1">
        <f t="array" ref="M162">IF(AND(I162&lt;&gt;"CONST",L162=0),INDEX(Source2!A:A,16-BIN2DEC(MID($B162,11,4))),"--")</f>
        <v>--</v>
      </c>
      <c r="N162" s="23" t="str" cm="1">
        <f t="array" ref="N162">IF(AND(I162&lt;&gt;"CONST",L162=0),INDEX('D2'!A:A,4-BIN2DEC(MID($B162,15,2))),"--")</f>
        <v>--</v>
      </c>
      <c r="O162" s="6">
        <f t="shared" si="24"/>
        <v>1</v>
      </c>
      <c r="P162" s="6">
        <f t="shared" si="25"/>
        <v>0</v>
      </c>
      <c r="Q162" s="6">
        <f t="shared" si="26"/>
        <v>0</v>
      </c>
      <c r="R162" s="3" t="str" cm="1">
        <f t="array" ref="R162">INDEX(Types!A:A,1+BIN2DEC(MID($B162,20,2)))</f>
        <v>Control</v>
      </c>
      <c r="S162" s="3" t="str" cm="1">
        <f t="array" ref="S162">IF(R162="ALU",INDEX(ALUOps!A:A,32-BIN2DEC(MID($B162,22,5))),"")</f>
        <v/>
      </c>
      <c r="T162" s="3" t="str" cm="1">
        <f t="array" ref="T162">IF(R162="ALU",INDEX(Tmp!A:A,4-BIN2DEC(MID($B162,27,2))),"")</f>
        <v/>
      </c>
      <c r="U162" s="6" t="str">
        <f t="shared" si="23"/>
        <v/>
      </c>
      <c r="V162" t="str" cm="1">
        <f t="array" ref="V162">IF(R162="Jump",INDEX(Jcond!A:A,16-BIN2DEC(MID($B162,22,4))),"")</f>
        <v/>
      </c>
      <c r="W162" t="str">
        <f t="shared" si="27"/>
        <v/>
      </c>
      <c r="X162" s="5" t="str" cm="1">
        <f t="array" ref="X162">IF(R162="Control",INDEX(IC!A:A,16-BIN2DEC(MID($B162,21,4))),"")</f>
        <v>--</v>
      </c>
      <c r="Y162" s="5" t="str" cm="1">
        <f t="array" ref="Y162">IF(X162="CALL",INDEX(Subroutines!A:A,32-BIN2DEC(MID($B162,25,5))),"")</f>
        <v/>
      </c>
      <c r="Z162" s="5" t="str" cm="1">
        <f t="array" ref="Z162">IF(R162="Control",INDEX(EC!A:A,8-BIN2DEC(MID($B162,25,3))),"")</f>
        <v>--</v>
      </c>
      <c r="AA162" s="5" t="str" cm="1">
        <f t="array" ref="AA162">IF(R162="Control",INDEX(SR!A:A,4-BIN2DEC(MID($B162,28,2))),"")</f>
        <v>--</v>
      </c>
      <c r="AJ162" s="1" t="s">
        <v>165</v>
      </c>
    </row>
    <row r="163" spans="1:36" x14ac:dyDescent="0.25">
      <c r="A163" s="4" t="str">
        <f t="shared" si="20"/>
        <v>0A1</v>
      </c>
      <c r="B163" s="2" t="s">
        <v>170</v>
      </c>
      <c r="C163" s="35"/>
      <c r="D163" s="3"/>
      <c r="E163" s="3"/>
      <c r="F163" s="3"/>
      <c r="G163" s="3"/>
      <c r="H163" s="3">
        <f t="shared" si="21"/>
        <v>0</v>
      </c>
      <c r="I163" s="27" t="str" cm="1">
        <f t="array" ref="I163">IF(H163=0,INDEX(Source1!A:A, 32-BIN2DEC(LEFT($B163,5))),"--")</f>
        <v>tmpA</v>
      </c>
      <c r="J163" s="63" t="str">
        <f t="shared" si="19"/>
        <v>--</v>
      </c>
      <c r="K163" s="27" t="str" cm="1">
        <f t="array" ref="K163">IF(H163=0,INDEX(Dest1!A:A,32-BIN2DEC(MID($B163,6,5))),"--")</f>
        <v>DI</v>
      </c>
      <c r="L163" s="27">
        <f t="shared" si="22"/>
        <v>1</v>
      </c>
      <c r="M163" s="27" t="str" cm="1">
        <f t="array" ref="M163">IF(AND(I163&lt;&gt;"CONST",L163=0),INDEX(Source2!A:A,16-BIN2DEC(MID($B163,11,4))),"--")</f>
        <v>--</v>
      </c>
      <c r="N163" s="23" t="str" cm="1">
        <f t="array" ref="N163">IF(AND(I163&lt;&gt;"CONST",L163=0),INDEX('D2'!A:A,4-BIN2DEC(MID($B163,15,2))),"--")</f>
        <v>--</v>
      </c>
      <c r="O163" s="6">
        <f t="shared" si="24"/>
        <v>0</v>
      </c>
      <c r="P163" s="6">
        <f t="shared" si="25"/>
        <v>0</v>
      </c>
      <c r="Q163" s="6">
        <f t="shared" si="26"/>
        <v>0</v>
      </c>
      <c r="R163" s="3" t="str" cm="1">
        <f t="array" ref="R163">INDEX(Types!A:A,1+BIN2DEC(MID($B163,20,2)))</f>
        <v>ALU</v>
      </c>
      <c r="S163" s="3" t="str" cm="1">
        <f t="array" ref="S163">IF(R163="ALU",INDEX(ALUOps!A:A,32-BIN2DEC(MID($B163,22,5))),"")</f>
        <v>SUB</v>
      </c>
      <c r="T163" s="3" t="str" cm="1">
        <f t="array" ref="T163">IF(R163="ALU",INDEX(Tmp!A:A,4-BIN2DEC(MID($B163,27,2))),"")</f>
        <v>tmpA</v>
      </c>
      <c r="U163" s="6">
        <f t="shared" si="23"/>
        <v>0</v>
      </c>
      <c r="V163" t="str" cm="1">
        <f t="array" ref="V163">IF(R163="Jump",INDEX(Jcond!A:A,16-BIN2DEC(MID($B163,22,4))),"")</f>
        <v/>
      </c>
      <c r="W163" t="str">
        <f t="shared" si="27"/>
        <v/>
      </c>
      <c r="X163" s="5" t="str" cm="1">
        <f t="array" ref="X163">IF(R163="Control",INDEX(IC!A:A,16-BIN2DEC(MID($B163,21,4))),"")</f>
        <v/>
      </c>
      <c r="Y163" s="5" t="str" cm="1">
        <f t="array" ref="Y163">IF(X163="CALL",INDEX(Subroutines!A:A,32-BIN2DEC(MID($B163,25,5))),"")</f>
        <v/>
      </c>
      <c r="Z163" s="5" t="str" cm="1">
        <f t="array" ref="Z163">IF(R163="Control",INDEX(EC!A:A,8-BIN2DEC(MID($B163,25,3))),"")</f>
        <v/>
      </c>
      <c r="AA163" s="5" t="str" cm="1">
        <f t="array" ref="AA163">IF(R163="Control",INDEX(SR!A:A,4-BIN2DEC(MID($B163,28,2))),"")</f>
        <v/>
      </c>
    </row>
    <row r="164" spans="1:36" x14ac:dyDescent="0.25">
      <c r="A164" s="4" t="str">
        <f t="shared" si="20"/>
        <v>0A2</v>
      </c>
      <c r="B164" s="2" t="s">
        <v>171</v>
      </c>
      <c r="C164" s="35"/>
      <c r="D164" s="3"/>
      <c r="E164" s="3"/>
      <c r="F164" s="3"/>
      <c r="G164" s="3"/>
      <c r="H164" s="3">
        <f t="shared" si="21"/>
        <v>0</v>
      </c>
      <c r="I164" s="27" t="str" cm="1">
        <f t="array" ref="I164">IF(H164=0,INDEX(Source1!A:A, 32-BIN2DEC(LEFT($B164,5))),"--")</f>
        <v>TEMP</v>
      </c>
      <c r="J164" s="63" t="str">
        <f t="shared" si="19"/>
        <v>--</v>
      </c>
      <c r="K164" s="27" t="str" cm="1">
        <f t="array" ref="K164">IF(H164=0,INDEX(Dest1!A:A,32-BIN2DEC(MID($B164,6,5))),"--")</f>
        <v>tmpA</v>
      </c>
      <c r="L164" s="27">
        <f t="shared" si="22"/>
        <v>1</v>
      </c>
      <c r="M164" s="27" t="str" cm="1">
        <f t="array" ref="M164">IF(AND(I164&lt;&gt;"CONST",L164=0),INDEX(Source2!A:A,16-BIN2DEC(MID($B164,11,4))),"--")</f>
        <v>--</v>
      </c>
      <c r="N164" s="23" t="str" cm="1">
        <f t="array" ref="N164">IF(AND(I164&lt;&gt;"CONST",L164=0),INDEX('D2'!A:A,4-BIN2DEC(MID($B164,15,2))),"--")</f>
        <v>--</v>
      </c>
      <c r="O164" s="6">
        <f t="shared" si="24"/>
        <v>1</v>
      </c>
      <c r="P164" s="6">
        <f t="shared" si="25"/>
        <v>0</v>
      </c>
      <c r="Q164" s="6">
        <f t="shared" si="26"/>
        <v>1</v>
      </c>
      <c r="R164" s="3" t="str" cm="1">
        <f t="array" ref="R164">INDEX(Types!A:A,1+BIN2DEC(MID($B164,20,2)))</f>
        <v>Control</v>
      </c>
      <c r="S164" s="3" t="str" cm="1">
        <f t="array" ref="S164">IF(R164="ALU",INDEX(ALUOps!A:A,32-BIN2DEC(MID($B164,22,5))),"")</f>
        <v/>
      </c>
      <c r="T164" s="3" t="str" cm="1">
        <f t="array" ref="T164">IF(R164="ALU",INDEX(Tmp!A:A,4-BIN2DEC(MID($B164,27,2))),"")</f>
        <v/>
      </c>
      <c r="U164" s="6" t="str">
        <f t="shared" si="23"/>
        <v/>
      </c>
      <c r="V164" t="str" cm="1">
        <f t="array" ref="V164">IF(R164="Jump",INDEX(Jcond!A:A,16-BIN2DEC(MID($B164,22,4))),"")</f>
        <v/>
      </c>
      <c r="W164" t="str">
        <f t="shared" si="27"/>
        <v/>
      </c>
      <c r="X164" s="5" t="str" cm="1">
        <f t="array" ref="X164">IF(R164="Control",INDEX(IC!A:A,16-BIN2DEC(MID($B164,21,4))),"")</f>
        <v>--</v>
      </c>
      <c r="Y164" s="5" t="str" cm="1">
        <f t="array" ref="Y164">IF(X164="CALL",INDEX(Subroutines!A:A,32-BIN2DEC(MID($B164,25,5))),"")</f>
        <v/>
      </c>
      <c r="Z164" s="5" t="str" cm="1">
        <f t="array" ref="Z164">IF(R164="Control",INDEX(EC!A:A,8-BIN2DEC(MID($B164,25,3))),"")</f>
        <v>--</v>
      </c>
      <c r="AA164" s="5" t="str" cm="1">
        <f t="array" ref="AA164">IF(R164="Control",INDEX(SR!A:A,4-BIN2DEC(MID($B164,28,2))),"")</f>
        <v>--</v>
      </c>
    </row>
    <row r="165" spans="1:36" s="9" customFormat="1" ht="15.75" thickBot="1" x14ac:dyDescent="0.3">
      <c r="A165" s="7" t="str">
        <f t="shared" si="20"/>
        <v>0A3</v>
      </c>
      <c r="B165" s="8" t="s">
        <v>73</v>
      </c>
      <c r="C165" s="38"/>
      <c r="D165" s="10"/>
      <c r="E165" s="10"/>
      <c r="F165" s="10"/>
      <c r="G165" s="10"/>
      <c r="H165" s="10">
        <f t="shared" si="21"/>
        <v>0</v>
      </c>
      <c r="I165" s="30" t="str" cm="1">
        <f t="array" ref="I165">IF(H165=0,INDEX(Source1!A:A, 32-BIN2DEC(LEFT($B165,5))),"--")</f>
        <v>SIGMA</v>
      </c>
      <c r="J165" s="66" t="str">
        <f t="shared" si="19"/>
        <v>--</v>
      </c>
      <c r="K165" s="30" t="str" cm="1">
        <f t="array" ref="K165">IF(H165=0,INDEX(Dest1!A:A,32-BIN2DEC(MID($B165,6,5))),"--")</f>
        <v>NULL</v>
      </c>
      <c r="L165" s="30">
        <f t="shared" si="22"/>
        <v>1</v>
      </c>
      <c r="M165" s="30" t="str" cm="1">
        <f t="array" ref="M165">IF(AND(I165&lt;&gt;"CONST",L165=0),INDEX(Source2!A:A,16-BIN2DEC(MID($B165,11,4))),"--")</f>
        <v>--</v>
      </c>
      <c r="N165" s="26" t="str" cm="1">
        <f t="array" ref="N165">IF(AND(I165&lt;&gt;"CONST",L165=0),INDEX('D2'!A:A,4-BIN2DEC(MID($B165,15,2))),"--")</f>
        <v>--</v>
      </c>
      <c r="O165" s="11">
        <f t="shared" si="24"/>
        <v>0</v>
      </c>
      <c r="P165" s="11">
        <f t="shared" si="25"/>
        <v>1</v>
      </c>
      <c r="Q165" s="11">
        <f t="shared" si="26"/>
        <v>0</v>
      </c>
      <c r="R165" s="10" t="str" cm="1">
        <f t="array" ref="R165">INDEX(Types!A:A,1+BIN2DEC(MID($B165,20,2)))</f>
        <v>Control</v>
      </c>
      <c r="S165" s="10" t="str" cm="1">
        <f t="array" ref="S165">IF(R165="ALU",INDEX(ALUOps!A:A,32-BIN2DEC(MID($B165,22,5))),"")</f>
        <v/>
      </c>
      <c r="T165" s="10" t="str" cm="1">
        <f t="array" ref="T165">IF(R165="ALU",INDEX(Tmp!A:A,4-BIN2DEC(MID($B165,27,2))),"")</f>
        <v/>
      </c>
      <c r="U165" s="11" t="str">
        <f t="shared" si="23"/>
        <v/>
      </c>
      <c r="V165" s="9" t="str" cm="1">
        <f t="array" ref="V165">IF(R165="Jump",INDEX(Jcond!A:A,16-BIN2DEC(MID($B165,22,4))),"")</f>
        <v/>
      </c>
      <c r="W165" s="9" t="str">
        <f t="shared" si="27"/>
        <v/>
      </c>
      <c r="X165" s="54" t="str" cm="1">
        <f t="array" ref="X165">IF(R165="Control",INDEX(IC!A:A,16-BIN2DEC(MID($B165,21,4))),"")</f>
        <v>--</v>
      </c>
      <c r="Y165" s="54" t="str" cm="1">
        <f t="array" ref="Y165">IF(X165="CALL",INDEX(Subroutines!A:A,32-BIN2DEC(MID($B165,25,5))),"")</f>
        <v/>
      </c>
      <c r="Z165" s="54" t="str" cm="1">
        <f t="array" ref="Z165">IF(R165="Control",INDEX(EC!A:A,8-BIN2DEC(MID($B165,25,3))),"")</f>
        <v>--</v>
      </c>
      <c r="AA165" s="54" t="str" cm="1">
        <f t="array" ref="AA165">IF(R165="Control",INDEX(SR!A:A,4-BIN2DEC(MID($B165,28,2))),"")</f>
        <v>--</v>
      </c>
      <c r="AE165" s="60"/>
    </row>
    <row r="166" spans="1:36" x14ac:dyDescent="0.25">
      <c r="A166" s="4" t="str">
        <f t="shared" si="20"/>
        <v>0A4</v>
      </c>
      <c r="B166" s="2" t="s">
        <v>154</v>
      </c>
      <c r="C166" s="35"/>
      <c r="D166" s="2" t="s">
        <v>172</v>
      </c>
      <c r="E166" s="2" t="s">
        <v>931</v>
      </c>
      <c r="F166" s="2" t="s">
        <v>462</v>
      </c>
      <c r="G166" s="2"/>
      <c r="H166" s="3">
        <f t="shared" si="21"/>
        <v>0</v>
      </c>
      <c r="I166" s="27" t="str" cm="1">
        <f t="array" ref="I166">IF(H166=0,INDEX(Source1!A:A, 32-BIN2DEC(LEFT($B166,5))),"--")</f>
        <v>C</v>
      </c>
      <c r="J166" s="63" t="str">
        <f t="shared" si="19"/>
        <v>--</v>
      </c>
      <c r="K166" s="27" t="str" cm="1">
        <f t="array" ref="K166">IF(H166=0,INDEX(Dest1!A:A,32-BIN2DEC(MID($B166,6,5))),"--")</f>
        <v>LC</v>
      </c>
      <c r="L166" s="27">
        <f t="shared" si="22"/>
        <v>0</v>
      </c>
      <c r="M166" s="27" t="str" cm="1">
        <f t="array" ref="M166">IF(AND(I166&lt;&gt;"CONST",L166=0),INDEX(Source2!A:A,16-BIN2DEC(MID($B166,11,4))),"--")</f>
        <v>C</v>
      </c>
      <c r="N166" s="23" t="str" cm="1">
        <f t="array" ref="N166">IF(AND(I166&lt;&gt;"CONST",L166=0),INDEX('D2'!A:A,4-BIN2DEC(MID($B166,15,2))),"--")</f>
        <v>tmpB</v>
      </c>
      <c r="O166" s="6">
        <f t="shared" si="24"/>
        <v>0</v>
      </c>
      <c r="P166" s="6">
        <f t="shared" si="25"/>
        <v>0</v>
      </c>
      <c r="Q166" s="6">
        <f t="shared" si="26"/>
        <v>0</v>
      </c>
      <c r="R166" s="3" t="str" cm="1">
        <f t="array" ref="R166">INDEX(Types!A:A,1+BIN2DEC(MID($B166,20,2)))</f>
        <v>ALU</v>
      </c>
      <c r="S166" s="3" t="str" cm="1">
        <f t="array" ref="S166">IF(R166="ALU",INDEX(ALUOps!A:A,32-BIN2DEC(MID($B166,22,5))),"")</f>
        <v>PASS</v>
      </c>
      <c r="T166" s="3" t="str" cm="1">
        <f t="array" ref="T166">IF(R166="ALU",INDEX(Tmp!A:A,4-BIN2DEC(MID($B166,27,2))),"")</f>
        <v>tmpB</v>
      </c>
      <c r="U166" s="6">
        <f t="shared" si="23"/>
        <v>0</v>
      </c>
      <c r="V166" t="str" cm="1">
        <f t="array" ref="V166">IF(R166="Jump",INDEX(Jcond!A:A,16-BIN2DEC(MID($B166,22,4))),"")</f>
        <v/>
      </c>
      <c r="W166" t="str">
        <f t="shared" si="27"/>
        <v/>
      </c>
      <c r="X166" s="5" t="str" cm="1">
        <f t="array" ref="X166">IF(R166="Control",INDEX(IC!A:A,16-BIN2DEC(MID($B166,21,4))),"")</f>
        <v/>
      </c>
      <c r="Y166" s="5" t="str" cm="1">
        <f t="array" ref="Y166">IF(X166="CALL",INDEX(Subroutines!A:A,32-BIN2DEC(MID($B166,25,5))),"")</f>
        <v/>
      </c>
      <c r="Z166" s="5" t="str" cm="1">
        <f t="array" ref="Z166">IF(R166="Control",INDEX(EC!A:A,8-BIN2DEC(MID($B166,25,3))),"")</f>
        <v/>
      </c>
      <c r="AA166" s="5" t="str" cm="1">
        <f t="array" ref="AA166">IF(R166="Control",INDEX(SR!A:A,4-BIN2DEC(MID($B166,28,2))),"")</f>
        <v/>
      </c>
      <c r="AD166" t="s">
        <v>1192</v>
      </c>
      <c r="AJ166" s="1" t="s">
        <v>173</v>
      </c>
    </row>
    <row r="167" spans="1:36" x14ac:dyDescent="0.25">
      <c r="A167" s="4" t="str">
        <f t="shared" si="20"/>
        <v>0A5</v>
      </c>
      <c r="B167" s="2" t="s">
        <v>174</v>
      </c>
      <c r="C167" s="35"/>
      <c r="D167" s="3"/>
      <c r="E167" s="3"/>
      <c r="F167" s="3"/>
      <c r="G167" s="3"/>
      <c r="H167" s="3">
        <f t="shared" si="21"/>
        <v>0</v>
      </c>
      <c r="I167" s="27" t="str" cm="1">
        <f t="array" ref="I167">IF(H167=0,INDEX(Source1!A:A, 32-BIN2DEC(LEFT($B167,5))),"--")</f>
        <v>DIRSZ</v>
      </c>
      <c r="J167" s="63" t="str">
        <f t="shared" si="19"/>
        <v>--</v>
      </c>
      <c r="K167" s="27" t="str" cm="1">
        <f t="array" ref="K167">IF(H167=0,INDEX(Dest1!A:A,32-BIN2DEC(MID($B167,6,5))),"--")</f>
        <v>tmpC</v>
      </c>
      <c r="L167" s="27">
        <f t="shared" si="22"/>
        <v>0</v>
      </c>
      <c r="M167" s="27" t="str" cm="1">
        <f t="array" ref="M167">IF(AND(I167&lt;&gt;"CONST",L167=0),INDEX(Source2!A:A,16-BIN2DEC(MID($B167,11,4))),"--")</f>
        <v>SIGMA</v>
      </c>
      <c r="N167" s="23" t="str" cm="1">
        <f t="array" ref="N167">IF(AND(I167&lt;&gt;"CONST",L167=0),INDEX('D2'!A:A,4-BIN2DEC(MID($B167,15,2))),"--")</f>
        <v>NULL</v>
      </c>
      <c r="O167" s="6">
        <f t="shared" si="24"/>
        <v>0</v>
      </c>
      <c r="P167" s="6">
        <f t="shared" si="25"/>
        <v>0</v>
      </c>
      <c r="Q167" s="6">
        <f t="shared" si="26"/>
        <v>0</v>
      </c>
      <c r="R167" s="3" t="str" cm="1">
        <f t="array" ref="R167">INDEX(Types!A:A,1+BIN2DEC(MID($B167,20,2)))</f>
        <v>ALU</v>
      </c>
      <c r="S167" s="3" t="str" cm="1">
        <f t="array" ref="S167">IF(R167="ALU",INDEX(ALUOps!A:A,32-BIN2DEC(MID($B167,22,5))),"")</f>
        <v>ADD</v>
      </c>
      <c r="T167" s="3" t="str" cm="1">
        <f t="array" ref="T167">IF(R167="ALU",INDEX(Tmp!A:A,4-BIN2DEC(MID($B167,27,2))),"")</f>
        <v>tmpC</v>
      </c>
      <c r="U167" s="6">
        <f t="shared" si="23"/>
        <v>0</v>
      </c>
      <c r="V167" t="str" cm="1">
        <f t="array" ref="V167">IF(R167="Jump",INDEX(Jcond!A:A,16-BIN2DEC(MID($B167,22,4))),"")</f>
        <v/>
      </c>
      <c r="W167" t="str">
        <f t="shared" si="27"/>
        <v/>
      </c>
      <c r="X167" s="5" t="str" cm="1">
        <f t="array" ref="X167">IF(R167="Control",INDEX(IC!A:A,16-BIN2DEC(MID($B167,21,4))),"")</f>
        <v/>
      </c>
      <c r="Y167" s="5" t="str" cm="1">
        <f t="array" ref="Y167">IF(X167="CALL",INDEX(Subroutines!A:A,32-BIN2DEC(MID($B167,25,5))),"")</f>
        <v/>
      </c>
      <c r="Z167" s="5" t="str" cm="1">
        <f t="array" ref="Z167">IF(R167="Control",INDEX(EC!A:A,8-BIN2DEC(MID($B167,25,3))),"")</f>
        <v/>
      </c>
      <c r="AA167" s="5" t="str" cm="1">
        <f t="array" ref="AA167">IF(R167="Control",INDEX(SR!A:A,4-BIN2DEC(MID($B167,28,2))),"")</f>
        <v/>
      </c>
    </row>
    <row r="168" spans="1:36" x14ac:dyDescent="0.25">
      <c r="A168" s="4" t="str">
        <f t="shared" si="20"/>
        <v>0A6</v>
      </c>
      <c r="B168" s="2" t="s">
        <v>175</v>
      </c>
      <c r="C168" s="35"/>
      <c r="D168" s="3"/>
      <c r="E168" s="3"/>
      <c r="F168" s="3"/>
      <c r="G168" s="3"/>
      <c r="H168" s="3">
        <f t="shared" si="21"/>
        <v>1</v>
      </c>
      <c r="I168" s="27" t="str" cm="1">
        <f t="array" ref="I168">IF(H168=0,INDEX(Source1!A:A, 32-BIN2DEC(LEFT($B168,5))),"--")</f>
        <v>--</v>
      </c>
      <c r="J168" s="63" t="str">
        <f t="shared" si="19"/>
        <v>--</v>
      </c>
      <c r="K168" s="27" t="str" cm="1">
        <f t="array" ref="K168">IF(H168=0,INDEX(Dest1!A:A,32-BIN2DEC(MID($B168,6,5))),"--")</f>
        <v>--</v>
      </c>
      <c r="L168" s="27">
        <f t="shared" si="22"/>
        <v>1</v>
      </c>
      <c r="M168" s="27" t="str" cm="1">
        <f t="array" ref="M168">IF(AND(I168&lt;&gt;"CONST",L168=0),INDEX(Source2!A:A,16-BIN2DEC(MID($B168,11,4))),"--")</f>
        <v>--</v>
      </c>
      <c r="N168" s="23" t="str" cm="1">
        <f t="array" ref="N168">IF(AND(I168&lt;&gt;"CONST",L168=0),INDEX('D2'!A:A,4-BIN2DEC(MID($B168,15,2))),"--")</f>
        <v>--</v>
      </c>
      <c r="O168" s="6">
        <f t="shared" si="24"/>
        <v>0</v>
      </c>
      <c r="P168" s="6">
        <f t="shared" si="25"/>
        <v>0</v>
      </c>
      <c r="Q168" s="6">
        <f t="shared" si="26"/>
        <v>0</v>
      </c>
      <c r="R168" s="3" t="str" cm="1">
        <f t="array" ref="R168">INDEX(Types!A:A,1+BIN2DEC(MID($B168,20,2)))</f>
        <v>Jump</v>
      </c>
      <c r="S168" s="3" t="str" cm="1">
        <f t="array" ref="S168">IF(R168="ALU",INDEX(ALUOps!A:A,32-BIN2DEC(MID($B168,22,5))),"")</f>
        <v/>
      </c>
      <c r="T168" s="3" t="str" cm="1">
        <f t="array" ref="T168">IF(R168="ALU",INDEX(Tmp!A:A,4-BIN2DEC(MID($B168,27,2))),"")</f>
        <v/>
      </c>
      <c r="U168" s="6" t="str">
        <f t="shared" si="23"/>
        <v/>
      </c>
      <c r="V168" t="str" cm="1">
        <f t="array" ref="V168">IF(R168="Jump",INDEX(Jcond!A:A,16-BIN2DEC(MID($B168,22,4))),"")</f>
        <v>JZ</v>
      </c>
      <c r="W168">
        <f t="shared" si="27"/>
        <v>11</v>
      </c>
      <c r="X168" s="5" t="str" cm="1">
        <f t="array" ref="X168">IF(R168="Control",INDEX(IC!A:A,16-BIN2DEC(MID($B168,21,4))),"")</f>
        <v/>
      </c>
      <c r="Y168" s="5" t="str" cm="1">
        <f t="array" ref="Y168">IF(X168="CALL",INDEX(Subroutines!A:A,32-BIN2DEC(MID($B168,25,5))),"")</f>
        <v/>
      </c>
      <c r="Z168" s="5" t="str" cm="1">
        <f t="array" ref="Z168">IF(R168="Control",INDEX(EC!A:A,8-BIN2DEC(MID($B168,25,3))),"")</f>
        <v/>
      </c>
      <c r="AA168" s="5" t="str" cm="1">
        <f t="array" ref="AA168">IF(R168="Control",INDEX(SR!A:A,4-BIN2DEC(MID($B168,28,2))),"")</f>
        <v/>
      </c>
    </row>
    <row r="169" spans="1:36" x14ac:dyDescent="0.25">
      <c r="A169" s="4" t="str">
        <f t="shared" si="20"/>
        <v>0A7</v>
      </c>
      <c r="B169" s="2" t="s">
        <v>176</v>
      </c>
      <c r="C169" s="35"/>
      <c r="D169" s="3"/>
      <c r="E169" s="3"/>
      <c r="F169" s="3"/>
      <c r="G169" s="3"/>
      <c r="H169" s="3">
        <f t="shared" si="21"/>
        <v>0</v>
      </c>
      <c r="I169" s="27" t="str" cm="1">
        <f t="array" ref="I169">IF(H169=0,INDEX(Source1!A:A, 32-BIN2DEC(LEFT($B169,5))),"--")</f>
        <v>DI</v>
      </c>
      <c r="J169" s="63" t="str">
        <f t="shared" si="19"/>
        <v>--</v>
      </c>
      <c r="K169" s="27" t="str" cm="1">
        <f t="array" ref="K169">IF(H169=0,INDEX(Dest1!A:A,32-BIN2DEC(MID($B169,6,5))),"--")</f>
        <v>DP</v>
      </c>
      <c r="L169" s="27">
        <f t="shared" si="22"/>
        <v>0</v>
      </c>
      <c r="M169" s="27" t="str" cm="1">
        <f t="array" ref="M169">IF(AND(I169&lt;&gt;"CONST",L169=0),INDEX(Source2!A:A,16-BIN2DEC(MID($B169,11,4))),"--")</f>
        <v>DI</v>
      </c>
      <c r="N169" s="23" t="str" cm="1">
        <f t="array" ref="N169">IF(AND(I169&lt;&gt;"CONST",L169=0),INDEX('D2'!A:A,4-BIN2DEC(MID($B169,15,2))),"--")</f>
        <v>tmpB</v>
      </c>
      <c r="O169" s="6">
        <f t="shared" si="24"/>
        <v>0</v>
      </c>
      <c r="P169" s="6">
        <f t="shared" si="25"/>
        <v>0</v>
      </c>
      <c r="Q169" s="6">
        <f t="shared" si="26"/>
        <v>0</v>
      </c>
      <c r="R169" s="3" t="str" cm="1">
        <f t="array" ref="R169">INDEX(Types!A:A,1+BIN2DEC(MID($B169,20,2)))</f>
        <v>Control</v>
      </c>
      <c r="S169" s="3" t="str" cm="1">
        <f t="array" ref="S169">IF(R169="ALU",INDEX(ALUOps!A:A,32-BIN2DEC(MID($B169,22,5))),"")</f>
        <v/>
      </c>
      <c r="T169" s="3" t="str" cm="1">
        <f t="array" ref="T169">IF(R169="ALU",INDEX(Tmp!A:A,4-BIN2DEC(MID($B169,27,2))),"")</f>
        <v/>
      </c>
      <c r="U169" s="6" t="str">
        <f t="shared" si="23"/>
        <v/>
      </c>
      <c r="V169" t="str" cm="1">
        <f t="array" ref="V169">IF(R169="Jump",INDEX(Jcond!A:A,16-BIN2DEC(MID($B169,22,4))),"")</f>
        <v/>
      </c>
      <c r="W169" t="str">
        <f t="shared" si="27"/>
        <v/>
      </c>
      <c r="X169" s="5" t="str" cm="1">
        <f t="array" ref="X169">IF(R169="Control",INDEX(IC!A:A,16-BIN2DEC(MID($B169,21,4))),"")</f>
        <v>--</v>
      </c>
      <c r="Y169" s="5" t="str" cm="1">
        <f t="array" ref="Y169">IF(X169="CALL",INDEX(Subroutines!A:A,32-BIN2DEC(MID($B169,25,5))),"")</f>
        <v/>
      </c>
      <c r="Z169" s="5" t="str" cm="1">
        <f t="array" ref="Z169">IF(R169="Control",INDEX(EC!A:A,8-BIN2DEC(MID($B169,25,3))),"")</f>
        <v>MR</v>
      </c>
      <c r="AA169" s="5" t="str" cm="1">
        <f t="array" ref="AA169">IF(R169="Control",INDEX(SR!A:A,4-BIN2DEC(MID($B169,28,2))),"")</f>
        <v>ES</v>
      </c>
    </row>
    <row r="170" spans="1:36" x14ac:dyDescent="0.25">
      <c r="A170" s="4" t="str">
        <f t="shared" si="20"/>
        <v>0A8</v>
      </c>
      <c r="B170" s="2" t="s">
        <v>177</v>
      </c>
      <c r="C170" s="35"/>
      <c r="D170" s="2" t="s">
        <v>178</v>
      </c>
      <c r="E170" s="2" t="s">
        <v>931</v>
      </c>
      <c r="F170" s="2" t="s">
        <v>928</v>
      </c>
      <c r="G170" s="2"/>
      <c r="H170" s="3">
        <f t="shared" si="21"/>
        <v>0</v>
      </c>
      <c r="I170" s="27" t="str" cm="1">
        <f t="array" ref="I170">IF(H170=0,INDEX(Source1!A:A, 32-BIN2DEC(LEFT($B170,5))),"--")</f>
        <v>SIGMA</v>
      </c>
      <c r="J170" s="63" t="str">
        <f t="shared" si="19"/>
        <v>--</v>
      </c>
      <c r="K170" s="27" t="str" cm="1">
        <f t="array" ref="K170">IF(H170=0,INDEX(Dest1!A:A,32-BIN2DEC(MID($B170,6,5))),"--")</f>
        <v>DI</v>
      </c>
      <c r="L170" s="27">
        <f t="shared" si="22"/>
        <v>0</v>
      </c>
      <c r="M170" s="27" t="str" cm="1">
        <f t="array" ref="M170">IF(AND(I170&lt;&gt;"CONST",L170=0),INDEX(Source2!A:A,16-BIN2DEC(MID($B170,11,4))),"--")</f>
        <v>SI</v>
      </c>
      <c r="N170" s="23" t="str" cm="1">
        <f t="array" ref="N170">IF(AND(I170&lt;&gt;"CONST",L170=0),INDEX('D2'!A:A,4-BIN2DEC(MID($B170,15,2))),"--")</f>
        <v>tmpB</v>
      </c>
      <c r="O170" s="6">
        <f t="shared" si="24"/>
        <v>0</v>
      </c>
      <c r="P170" s="6">
        <f t="shared" si="25"/>
        <v>0</v>
      </c>
      <c r="Q170" s="6">
        <f t="shared" si="26"/>
        <v>0</v>
      </c>
      <c r="R170" s="3" t="str" cm="1">
        <f t="array" ref="R170">INDEX(Types!A:A,1+BIN2DEC(MID($B170,20,2)))</f>
        <v>Control</v>
      </c>
      <c r="S170" s="3" t="str" cm="1">
        <f t="array" ref="S170">IF(R170="ALU",INDEX(ALUOps!A:A,32-BIN2DEC(MID($B170,22,5))),"")</f>
        <v/>
      </c>
      <c r="T170" s="3" t="str" cm="1">
        <f t="array" ref="T170">IF(R170="ALU",INDEX(Tmp!A:A,4-BIN2DEC(MID($B170,27,2))),"")</f>
        <v/>
      </c>
      <c r="U170" s="6" t="str">
        <f t="shared" si="23"/>
        <v/>
      </c>
      <c r="V170" t="str" cm="1">
        <f t="array" ref="V170">IF(R170="Jump",INDEX(Jcond!A:A,16-BIN2DEC(MID($B170,22,4))),"")</f>
        <v/>
      </c>
      <c r="W170" t="str">
        <f t="shared" si="27"/>
        <v/>
      </c>
      <c r="X170" s="5" t="str" cm="1">
        <f t="array" ref="X170">IF(R170="Control",INDEX(IC!A:A,16-BIN2DEC(MID($B170,21,4))),"")</f>
        <v>--</v>
      </c>
      <c r="Y170" s="5" t="str" cm="1">
        <f t="array" ref="Y170">IF(X170="CALL",INDEX(Subroutines!A:A,32-BIN2DEC(MID($B170,25,5))),"")</f>
        <v/>
      </c>
      <c r="Z170" s="5" t="str" cm="1">
        <f t="array" ref="Z170">IF(R170="Control",INDEX(EC!A:A,8-BIN2DEC(MID($B170,25,3))),"")</f>
        <v>--</v>
      </c>
      <c r="AA170" s="5" t="str" cm="1">
        <f t="array" ref="AA170">IF(R170="Control",INDEX(SR!A:A,4-BIN2DEC(MID($B170,28,2))),"")</f>
        <v>--</v>
      </c>
      <c r="AD170" t="s">
        <v>1193</v>
      </c>
      <c r="AJ170" s="1" t="s">
        <v>165</v>
      </c>
    </row>
    <row r="171" spans="1:36" x14ac:dyDescent="0.25">
      <c r="A171" s="4" t="str">
        <f t="shared" si="20"/>
        <v>0A9</v>
      </c>
      <c r="B171" s="2" t="s">
        <v>179</v>
      </c>
      <c r="C171" s="35"/>
      <c r="D171" s="3"/>
      <c r="E171" s="3"/>
      <c r="F171" s="3"/>
      <c r="G171" s="3"/>
      <c r="H171" s="3">
        <f t="shared" si="21"/>
        <v>0</v>
      </c>
      <c r="I171" s="27" t="str" cm="1">
        <f t="array" ref="I171">IF(H171=0,INDEX(Source1!A:A, 32-BIN2DEC(LEFT($B171,5))),"--")</f>
        <v>SI</v>
      </c>
      <c r="J171" s="63" t="str">
        <f t="shared" si="19"/>
        <v>--</v>
      </c>
      <c r="K171" s="27" t="str" cm="1">
        <f t="array" ref="K171">IF(H171=0,INDEX(Dest1!A:A,32-BIN2DEC(MID($B171,6,5))),"--")</f>
        <v>DP</v>
      </c>
      <c r="L171" s="27">
        <f t="shared" si="22"/>
        <v>0</v>
      </c>
      <c r="M171" s="27" t="str" cm="1">
        <f t="array" ref="M171">IF(AND(I171&lt;&gt;"CONST",L171=0),INDEX(Source2!A:A,16-BIN2DEC(MID($B171,11,4))),"--")</f>
        <v>SIGMA</v>
      </c>
      <c r="N171" s="23" t="str" cm="1">
        <f t="array" ref="N171">IF(AND(I171&lt;&gt;"CONST",L171=0),INDEX('D2'!A:A,4-BIN2DEC(MID($B171,15,2))),"--")</f>
        <v>tmpB</v>
      </c>
      <c r="O171" s="6">
        <f t="shared" si="24"/>
        <v>0</v>
      </c>
      <c r="P171" s="6">
        <f t="shared" si="25"/>
        <v>0</v>
      </c>
      <c r="Q171" s="6">
        <f t="shared" si="26"/>
        <v>0</v>
      </c>
      <c r="R171" s="3" t="str" cm="1">
        <f t="array" ref="R171">INDEX(Types!A:A,1+BIN2DEC(MID($B171,20,2)))</f>
        <v>Control</v>
      </c>
      <c r="S171" s="3" t="str" cm="1">
        <f t="array" ref="S171">IF(R171="ALU",INDEX(ALUOps!A:A,32-BIN2DEC(MID($B171,22,5))),"")</f>
        <v/>
      </c>
      <c r="T171" s="3" t="str" cm="1">
        <f t="array" ref="T171">IF(R171="ALU",INDEX(Tmp!A:A,4-BIN2DEC(MID($B171,27,2))),"")</f>
        <v/>
      </c>
      <c r="U171" s="6" t="str">
        <f t="shared" si="23"/>
        <v/>
      </c>
      <c r="V171" t="str" cm="1">
        <f t="array" ref="V171">IF(R171="Jump",INDEX(Jcond!A:A,16-BIN2DEC(MID($B171,22,4))),"")</f>
        <v/>
      </c>
      <c r="W171" t="str">
        <f t="shared" si="27"/>
        <v/>
      </c>
      <c r="X171" s="5" t="str" cm="1">
        <f t="array" ref="X171">IF(R171="Control",INDEX(IC!A:A,16-BIN2DEC(MID($B171,21,4))),"")</f>
        <v>--</v>
      </c>
      <c r="Y171" s="5" t="str" cm="1">
        <f t="array" ref="Y171">IF(X171="CALL",INDEX(Subroutines!A:A,32-BIN2DEC(MID($B171,25,5))),"")</f>
        <v/>
      </c>
      <c r="Z171" s="5" t="str" cm="1">
        <f t="array" ref="Z171">IF(R171="Control",INDEX(EC!A:A,8-BIN2DEC(MID($B171,25,3))),"")</f>
        <v>MR</v>
      </c>
      <c r="AA171" s="5" t="str" cm="1">
        <f t="array" ref="AA171">IF(R171="Control",INDEX(SR!A:A,4-BIN2DEC(MID($B171,28,2))),"")</f>
        <v>--</v>
      </c>
    </row>
    <row r="172" spans="1:36" x14ac:dyDescent="0.25">
      <c r="A172" s="4" t="str">
        <f t="shared" si="20"/>
        <v>0AA</v>
      </c>
      <c r="B172" s="2" t="s">
        <v>180</v>
      </c>
      <c r="C172" s="35"/>
      <c r="D172" s="3"/>
      <c r="E172" s="3"/>
      <c r="F172" s="3"/>
      <c r="G172" s="3"/>
      <c r="H172" s="3">
        <f t="shared" si="21"/>
        <v>0</v>
      </c>
      <c r="I172" s="27" t="str" cm="1">
        <f t="array" ref="I172">IF(H172=0,INDEX(Source1!A:A, 32-BIN2DEC(LEFT($B172,5))),"--")</f>
        <v>TEMP</v>
      </c>
      <c r="J172" s="63" t="str">
        <f t="shared" si="19"/>
        <v>--</v>
      </c>
      <c r="K172" s="27" t="str" cm="1">
        <f t="array" ref="K172">IF(H172=0,INDEX(Dest1!A:A,32-BIN2DEC(MID($B172,6,5))),"--")</f>
        <v>tmpA</v>
      </c>
      <c r="L172" s="27">
        <f t="shared" si="22"/>
        <v>1</v>
      </c>
      <c r="M172" s="27" t="str" cm="1">
        <f t="array" ref="M172">IF(AND(I172&lt;&gt;"CONST",L172=0),INDEX(Source2!A:A,16-BIN2DEC(MID($B172,11,4))),"--")</f>
        <v>--</v>
      </c>
      <c r="N172" s="23" t="str" cm="1">
        <f t="array" ref="N172">IF(AND(I172&lt;&gt;"CONST",L172=0),INDEX('D2'!A:A,4-BIN2DEC(MID($B172,15,2))),"--")</f>
        <v>--</v>
      </c>
      <c r="O172" s="6">
        <f t="shared" si="24"/>
        <v>1</v>
      </c>
      <c r="P172" s="6">
        <f t="shared" si="25"/>
        <v>0</v>
      </c>
      <c r="Q172" s="6">
        <f t="shared" si="26"/>
        <v>0</v>
      </c>
      <c r="R172" s="3" t="str" cm="1">
        <f t="array" ref="R172">INDEX(Types!A:A,1+BIN2DEC(MID($B172,20,2)))</f>
        <v>Control</v>
      </c>
      <c r="S172" s="3" t="str" cm="1">
        <f t="array" ref="S172">IF(R172="ALU",INDEX(ALUOps!A:A,32-BIN2DEC(MID($B172,22,5))),"")</f>
        <v/>
      </c>
      <c r="T172" s="3" t="str" cm="1">
        <f t="array" ref="T172">IF(R172="ALU",INDEX(Tmp!A:A,4-BIN2DEC(MID($B172,27,2))),"")</f>
        <v/>
      </c>
      <c r="U172" s="6" t="str">
        <f t="shared" si="23"/>
        <v/>
      </c>
      <c r="V172" t="str" cm="1">
        <f t="array" ref="V172">IF(R172="Jump",INDEX(Jcond!A:A,16-BIN2DEC(MID($B172,22,4))),"")</f>
        <v/>
      </c>
      <c r="W172" t="str">
        <f t="shared" si="27"/>
        <v/>
      </c>
      <c r="X172" s="5" t="str" cm="1">
        <f t="array" ref="X172">IF(R172="Control",INDEX(IC!A:A,16-BIN2DEC(MID($B172,21,4))),"")</f>
        <v>--</v>
      </c>
      <c r="Y172" s="5" t="str" cm="1">
        <f t="array" ref="Y172">IF(X172="CALL",INDEX(Subroutines!A:A,32-BIN2DEC(MID($B172,25,5))),"")</f>
        <v/>
      </c>
      <c r="Z172" s="5" t="str" cm="1">
        <f t="array" ref="Z172">IF(R172="Control",INDEX(EC!A:A,8-BIN2DEC(MID($B172,25,3))),"")</f>
        <v>--</v>
      </c>
      <c r="AA172" s="5" t="str" cm="1">
        <f t="array" ref="AA172">IF(R172="Control",INDEX(SR!A:A,4-BIN2DEC(MID($B172,28,2))),"")</f>
        <v>--</v>
      </c>
    </row>
    <row r="173" spans="1:36" x14ac:dyDescent="0.25">
      <c r="A173" s="4" t="str">
        <f t="shared" si="20"/>
        <v>0AB</v>
      </c>
      <c r="B173" s="2" t="s">
        <v>181</v>
      </c>
      <c r="C173" s="35"/>
      <c r="D173" s="3"/>
      <c r="E173" s="3"/>
      <c r="F173" s="3"/>
      <c r="G173" s="3"/>
      <c r="H173" s="3">
        <f t="shared" si="21"/>
        <v>0</v>
      </c>
      <c r="I173" s="27" t="str" cm="1">
        <f t="array" ref="I173">IF(H173=0,INDEX(Source1!A:A, 32-BIN2DEC(LEFT($B173,5))),"--")</f>
        <v>tmpB</v>
      </c>
      <c r="J173" s="63" t="str">
        <f t="shared" si="19"/>
        <v>--</v>
      </c>
      <c r="K173" s="27" t="str" cm="1">
        <f t="array" ref="K173">IF(H173=0,INDEX(Dest1!A:A,32-BIN2DEC(MID($B173,6,5))),"--")</f>
        <v>SI</v>
      </c>
      <c r="L173" s="27">
        <f t="shared" si="22"/>
        <v>1</v>
      </c>
      <c r="M173" s="27" t="str" cm="1">
        <f t="array" ref="M173">IF(AND(I173&lt;&gt;"CONST",L173=0),INDEX(Source2!A:A,16-BIN2DEC(MID($B173,11,4))),"--")</f>
        <v>--</v>
      </c>
      <c r="N173" s="23" t="str" cm="1">
        <f t="array" ref="N173">IF(AND(I173&lt;&gt;"CONST",L173=0),INDEX('D2'!A:A,4-BIN2DEC(MID($B173,15,2))),"--")</f>
        <v>--</v>
      </c>
      <c r="O173" s="6">
        <f t="shared" si="24"/>
        <v>0</v>
      </c>
      <c r="P173" s="6">
        <f t="shared" si="25"/>
        <v>0</v>
      </c>
      <c r="Q173" s="6">
        <f t="shared" si="26"/>
        <v>0</v>
      </c>
      <c r="R173" s="3" t="str" cm="1">
        <f t="array" ref="R173">INDEX(Types!A:A,1+BIN2DEC(MID($B173,20,2)))</f>
        <v>ALU</v>
      </c>
      <c r="S173" s="3" t="str" cm="1">
        <f t="array" ref="S173">IF(R173="ALU",INDEX(ALUOps!A:A,32-BIN2DEC(MID($B173,22,5))),"")</f>
        <v>SUB</v>
      </c>
      <c r="T173" s="3" t="str" cm="1">
        <f t="array" ref="T173">IF(R173="ALU",INDEX(Tmp!A:A,4-BIN2DEC(MID($B173,27,2))),"")</f>
        <v>tmpA</v>
      </c>
      <c r="U173" s="6">
        <f t="shared" si="23"/>
        <v>0</v>
      </c>
      <c r="V173" t="str" cm="1">
        <f t="array" ref="V173">IF(R173="Jump",INDEX(Jcond!A:A,16-BIN2DEC(MID($B173,22,4))),"")</f>
        <v/>
      </c>
      <c r="W173" t="str">
        <f t="shared" si="27"/>
        <v/>
      </c>
      <c r="X173" s="5" t="str" cm="1">
        <f t="array" ref="X173">IF(R173="Control",INDEX(IC!A:A,16-BIN2DEC(MID($B173,21,4))),"")</f>
        <v/>
      </c>
      <c r="Y173" s="5" t="str" cm="1">
        <f t="array" ref="Y173">IF(X173="CALL",INDEX(Subroutines!A:A,32-BIN2DEC(MID($B173,25,5))),"")</f>
        <v/>
      </c>
      <c r="Z173" s="5" t="str" cm="1">
        <f t="array" ref="Z173">IF(R173="Control",INDEX(EC!A:A,8-BIN2DEC(MID($B173,25,3))),"")</f>
        <v/>
      </c>
      <c r="AA173" s="5" t="str" cm="1">
        <f t="array" ref="AA173">IF(R173="Control",INDEX(SR!A:A,4-BIN2DEC(MID($B173,28,2))),"")</f>
        <v/>
      </c>
    </row>
    <row r="174" spans="1:36" x14ac:dyDescent="0.25">
      <c r="A174" s="4" t="str">
        <f t="shared" si="20"/>
        <v>0AC</v>
      </c>
      <c r="B174" s="2" t="s">
        <v>168</v>
      </c>
      <c r="C174" s="35"/>
      <c r="D174" s="2" t="s">
        <v>182</v>
      </c>
      <c r="E174" s="2" t="s">
        <v>931</v>
      </c>
      <c r="F174" s="2" t="s">
        <v>488</v>
      </c>
      <c r="G174" s="2"/>
      <c r="H174" s="3">
        <f t="shared" si="21"/>
        <v>0</v>
      </c>
      <c r="I174" s="27" t="str" cm="1">
        <f t="array" ref="I174">IF(H174=0,INDEX(Source1!A:A, 32-BIN2DEC(LEFT($B174,5))),"--")</f>
        <v>TEMP</v>
      </c>
      <c r="J174" s="63" t="str">
        <f t="shared" si="19"/>
        <v>--</v>
      </c>
      <c r="K174" s="27" t="str" cm="1">
        <f t="array" ref="K174">IF(H174=0,INDEX(Dest1!A:A,32-BIN2DEC(MID($B174,6,5))),"--")</f>
        <v>tmpB</v>
      </c>
      <c r="L174" s="27">
        <f t="shared" si="22"/>
        <v>1</v>
      </c>
      <c r="M174" s="27" t="str" cm="1">
        <f t="array" ref="M174">IF(AND(I174&lt;&gt;"CONST",L174=0),INDEX(Source2!A:A,16-BIN2DEC(MID($B174,11,4))),"--")</f>
        <v>--</v>
      </c>
      <c r="N174" s="23" t="str" cm="1">
        <f t="array" ref="N174">IF(AND(I174&lt;&gt;"CONST",L174=0),INDEX('D2'!A:A,4-BIN2DEC(MID($B174,15,2))),"--")</f>
        <v>--</v>
      </c>
      <c r="O174" s="6">
        <f t="shared" si="24"/>
        <v>1</v>
      </c>
      <c r="P174" s="6">
        <f t="shared" si="25"/>
        <v>0</v>
      </c>
      <c r="Q174" s="6">
        <f t="shared" si="26"/>
        <v>0</v>
      </c>
      <c r="R174" s="3" t="str" cm="1">
        <f t="array" ref="R174">INDEX(Types!A:A,1+BIN2DEC(MID($B174,20,2)))</f>
        <v>Control</v>
      </c>
      <c r="S174" s="3" t="str" cm="1">
        <f t="array" ref="S174">IF(R174="ALU",INDEX(ALUOps!A:A,32-BIN2DEC(MID($B174,22,5))),"")</f>
        <v/>
      </c>
      <c r="T174" s="3" t="str" cm="1">
        <f t="array" ref="T174">IF(R174="ALU",INDEX(Tmp!A:A,4-BIN2DEC(MID($B174,27,2))),"")</f>
        <v/>
      </c>
      <c r="U174" s="6" t="str">
        <f t="shared" si="23"/>
        <v/>
      </c>
      <c r="V174" t="str" cm="1">
        <f t="array" ref="V174">IF(R174="Jump",INDEX(Jcond!A:A,16-BIN2DEC(MID($B174,22,4))),"")</f>
        <v/>
      </c>
      <c r="W174" t="str">
        <f t="shared" si="27"/>
        <v/>
      </c>
      <c r="X174" s="5" t="str" cm="1">
        <f t="array" ref="X174">IF(R174="Control",INDEX(IC!A:A,16-BIN2DEC(MID($B174,21,4))),"")</f>
        <v>--</v>
      </c>
      <c r="Y174" s="5" t="str" cm="1">
        <f t="array" ref="Y174">IF(X174="CALL",INDEX(Subroutines!A:A,32-BIN2DEC(MID($B174,25,5))),"")</f>
        <v/>
      </c>
      <c r="Z174" s="5" t="str" cm="1">
        <f t="array" ref="Z174">IF(R174="Control",INDEX(EC!A:A,8-BIN2DEC(MID($B174,25,3))),"")</f>
        <v>--</v>
      </c>
      <c r="AA174" s="5" t="str" cm="1">
        <f t="array" ref="AA174">IF(R174="Control",INDEX(SR!A:A,4-BIN2DEC(MID($B174,28,2))),"")</f>
        <v>--</v>
      </c>
      <c r="AD174" t="s">
        <v>1193</v>
      </c>
      <c r="AJ174" s="1" t="s">
        <v>165</v>
      </c>
    </row>
    <row r="175" spans="1:36" x14ac:dyDescent="0.25">
      <c r="A175" s="4" t="str">
        <f t="shared" si="20"/>
        <v>0AD</v>
      </c>
      <c r="B175" s="2" t="s">
        <v>183</v>
      </c>
      <c r="C175" s="35"/>
      <c r="D175" s="3"/>
      <c r="E175" s="3"/>
      <c r="F175" s="3"/>
      <c r="G175" s="3"/>
      <c r="H175" s="3">
        <f t="shared" si="21"/>
        <v>0</v>
      </c>
      <c r="I175" s="27" t="str" cm="1">
        <f t="array" ref="I175">IF(H175=0,INDEX(Source1!A:A, 32-BIN2DEC(LEFT($B175,5))),"--")</f>
        <v>SIGMA</v>
      </c>
      <c r="J175" s="63" t="str">
        <f t="shared" si="19"/>
        <v>--</v>
      </c>
      <c r="K175" s="27" t="str" cm="1">
        <f t="array" ref="K175">IF(H175=0,INDEX(Dest1!A:A,32-BIN2DEC(MID($B175,6,5))),"--")</f>
        <v>NULL</v>
      </c>
      <c r="L175" s="27">
        <f t="shared" si="22"/>
        <v>1</v>
      </c>
      <c r="M175" s="27" t="str" cm="1">
        <f t="array" ref="M175">IF(AND(I175&lt;&gt;"CONST",L175=0),INDEX(Source2!A:A,16-BIN2DEC(MID($B175,11,4))),"--")</f>
        <v>--</v>
      </c>
      <c r="N175" s="23" t="str" cm="1">
        <f t="array" ref="N175">IF(AND(I175&lt;&gt;"CONST",L175=0),INDEX('D2'!A:A,4-BIN2DEC(MID($B175,15,2))),"--")</f>
        <v>--</v>
      </c>
      <c r="O175" s="6">
        <f t="shared" si="24"/>
        <v>0</v>
      </c>
      <c r="P175" s="6">
        <f t="shared" si="25"/>
        <v>1</v>
      </c>
      <c r="Q175" s="6">
        <f t="shared" si="26"/>
        <v>0</v>
      </c>
      <c r="R175" s="3" t="str" cm="1">
        <f t="array" ref="R175">INDEX(Types!A:A,1+BIN2DEC(MID($B175,20,2)))</f>
        <v>ALU</v>
      </c>
      <c r="S175" s="3" t="str" cm="1">
        <f t="array" ref="S175">IF(R175="ALU",INDEX(ALUOps!A:A,32-BIN2DEC(MID($B175,22,5))),"")</f>
        <v>ADD</v>
      </c>
      <c r="T175" s="3" t="str" cm="1">
        <f t="array" ref="T175">IF(R175="ALU",INDEX(Tmp!A:A,4-BIN2DEC(MID($B175,27,2))),"")</f>
        <v>tmpC</v>
      </c>
      <c r="U175" s="6">
        <f t="shared" si="23"/>
        <v>0</v>
      </c>
      <c r="V175" t="str" cm="1">
        <f t="array" ref="V175">IF(R175="Jump",INDEX(Jcond!A:A,16-BIN2DEC(MID($B175,22,4))),"")</f>
        <v/>
      </c>
      <c r="W175" t="str">
        <f t="shared" si="27"/>
        <v/>
      </c>
      <c r="X175" s="5" t="str" cm="1">
        <f t="array" ref="X175">IF(R175="Control",INDEX(IC!A:A,16-BIN2DEC(MID($B175,21,4))),"")</f>
        <v/>
      </c>
      <c r="Y175" s="5" t="str" cm="1">
        <f t="array" ref="Y175">IF(X175="CALL",INDEX(Subroutines!A:A,32-BIN2DEC(MID($B175,25,5))),"")</f>
        <v/>
      </c>
      <c r="Z175" s="5" t="str" cm="1">
        <f t="array" ref="Z175">IF(R175="Control",INDEX(EC!A:A,8-BIN2DEC(MID($B175,25,3))),"")</f>
        <v/>
      </c>
      <c r="AA175" s="5" t="str" cm="1">
        <f t="array" ref="AA175">IF(R175="Control",INDEX(SR!A:A,4-BIN2DEC(MID($B175,28,2))),"")</f>
        <v/>
      </c>
    </row>
    <row r="176" spans="1:36" x14ac:dyDescent="0.25">
      <c r="A176" s="4" t="str">
        <f t="shared" si="20"/>
        <v>0AE</v>
      </c>
      <c r="B176" s="2" t="s">
        <v>184</v>
      </c>
      <c r="C176" s="35"/>
      <c r="D176" s="3"/>
      <c r="E176" s="3"/>
      <c r="F176" s="3"/>
      <c r="G176" s="3"/>
      <c r="H176" s="3">
        <f t="shared" si="21"/>
        <v>1</v>
      </c>
      <c r="I176" s="27" t="str" cm="1">
        <f t="array" ref="I176">IF(H176=0,INDEX(Source1!A:A, 32-BIN2DEC(LEFT($B176,5))),"--")</f>
        <v>--</v>
      </c>
      <c r="J176" s="63" t="str">
        <f t="shared" si="19"/>
        <v>--</v>
      </c>
      <c r="K176" s="27" t="str" cm="1">
        <f t="array" ref="K176">IF(H176=0,INDEX(Dest1!A:A,32-BIN2DEC(MID($B176,6,5))),"--")</f>
        <v>--</v>
      </c>
      <c r="L176" s="27">
        <f t="shared" si="22"/>
        <v>1</v>
      </c>
      <c r="M176" s="27" t="str" cm="1">
        <f t="array" ref="M176">IF(AND(I176&lt;&gt;"CONST",L176=0),INDEX(Source2!A:A,16-BIN2DEC(MID($B176,11,4))),"--")</f>
        <v>--</v>
      </c>
      <c r="N176" s="23" t="str" cm="1">
        <f t="array" ref="N176">IF(AND(I176&lt;&gt;"CONST",L176=0),INDEX('D2'!A:A,4-BIN2DEC(MID($B176,15,2))),"--")</f>
        <v>--</v>
      </c>
      <c r="O176" s="6">
        <f t="shared" si="24"/>
        <v>0</v>
      </c>
      <c r="P176" s="6">
        <f t="shared" si="25"/>
        <v>0</v>
      </c>
      <c r="Q176" s="6">
        <f t="shared" si="26"/>
        <v>0</v>
      </c>
      <c r="R176" s="3" t="str" cm="1">
        <f t="array" ref="R176">INDEX(Types!A:A,1+BIN2DEC(MID($B176,20,2)))</f>
        <v>Jump</v>
      </c>
      <c r="S176" s="3" t="str" cm="1">
        <f t="array" ref="S176">IF(R176="ALU",INDEX(ALUOps!A:A,32-BIN2DEC(MID($B176,22,5))),"")</f>
        <v/>
      </c>
      <c r="T176" s="3" t="str" cm="1">
        <f t="array" ref="T176">IF(R176="ALU",INDEX(Tmp!A:A,4-BIN2DEC(MID($B176,27,2))),"")</f>
        <v/>
      </c>
      <c r="U176" s="6" t="str">
        <f t="shared" si="23"/>
        <v/>
      </c>
      <c r="V176" t="str" cm="1">
        <f t="array" ref="V176">IF(R176="Jump",INDEX(Jcond!A:A,16-BIN2DEC(MID($B176,22,4))),"")</f>
        <v>REP</v>
      </c>
      <c r="W176">
        <f t="shared" si="27"/>
        <v>3</v>
      </c>
      <c r="X176" s="5" t="str" cm="1">
        <f t="array" ref="X176">IF(R176="Control",INDEX(IC!A:A,16-BIN2DEC(MID($B176,21,4))),"")</f>
        <v/>
      </c>
      <c r="Y176" s="5" t="str" cm="1">
        <f t="array" ref="Y176">IF(X176="CALL",INDEX(Subroutines!A:A,32-BIN2DEC(MID($B176,25,5))),"")</f>
        <v/>
      </c>
      <c r="Z176" s="5" t="str" cm="1">
        <f t="array" ref="Z176">IF(R176="Control",INDEX(EC!A:A,8-BIN2DEC(MID($B176,25,3))),"")</f>
        <v/>
      </c>
      <c r="AA176" s="5" t="str" cm="1">
        <f t="array" ref="AA176">IF(R176="Control",INDEX(SR!A:A,4-BIN2DEC(MID($B176,28,2))),"")</f>
        <v/>
      </c>
    </row>
    <row r="177" spans="1:36" s="9" customFormat="1" ht="15.75" thickBot="1" x14ac:dyDescent="0.3">
      <c r="A177" s="7" t="str">
        <f t="shared" si="20"/>
        <v>0AF</v>
      </c>
      <c r="B177" s="8" t="s">
        <v>163</v>
      </c>
      <c r="C177" s="38"/>
      <c r="D177" s="10"/>
      <c r="E177" s="10"/>
      <c r="F177" s="10"/>
      <c r="G177" s="10"/>
      <c r="H177" s="10">
        <f t="shared" si="21"/>
        <v>0</v>
      </c>
      <c r="I177" s="30" t="str" cm="1">
        <f t="array" ref="I177">IF(H177=0,INDEX(Source1!A:A, 32-BIN2DEC(LEFT($B177,5))),"--")</f>
        <v>LC</v>
      </c>
      <c r="J177" s="66" t="str">
        <f t="shared" si="19"/>
        <v>--</v>
      </c>
      <c r="K177" s="30" t="str" cm="1">
        <f t="array" ref="K177">IF(H177=0,INDEX(Dest1!A:A,32-BIN2DEC(MID($B177,6,5))),"--")</f>
        <v>C</v>
      </c>
      <c r="L177" s="30">
        <f t="shared" si="22"/>
        <v>1</v>
      </c>
      <c r="M177" s="30" t="str" cm="1">
        <f t="array" ref="M177">IF(AND(I177&lt;&gt;"CONST",L177=0),INDEX(Source2!A:A,16-BIN2DEC(MID($B177,11,4))),"--")</f>
        <v>--</v>
      </c>
      <c r="N177" s="26" t="str" cm="1">
        <f t="array" ref="N177">IF(AND(I177&lt;&gt;"CONST",L177=0),INDEX('D2'!A:A,4-BIN2DEC(MID($B177,15,2))),"--")</f>
        <v>--</v>
      </c>
      <c r="O177" s="11">
        <f t="shared" si="24"/>
        <v>0</v>
      </c>
      <c r="P177" s="11">
        <f t="shared" si="25"/>
        <v>0</v>
      </c>
      <c r="Q177" s="11">
        <f t="shared" si="26"/>
        <v>0</v>
      </c>
      <c r="R177" s="10" t="str" cm="1">
        <f t="array" ref="R177">INDEX(Types!A:A,1+BIN2DEC(MID($B177,20,2)))</f>
        <v>Control</v>
      </c>
      <c r="S177" s="10" t="str" cm="1">
        <f t="array" ref="S177">IF(R177="ALU",INDEX(ALUOps!A:A,32-BIN2DEC(MID($B177,22,5))),"")</f>
        <v/>
      </c>
      <c r="T177" s="10" t="str" cm="1">
        <f t="array" ref="T177">IF(R177="ALU",INDEX(Tmp!A:A,4-BIN2DEC(MID($B177,27,2))),"")</f>
        <v/>
      </c>
      <c r="U177" s="11" t="str">
        <f t="shared" si="23"/>
        <v/>
      </c>
      <c r="V177" s="9" t="str" cm="1">
        <f t="array" ref="V177">IF(R177="Jump",INDEX(Jcond!A:A,16-BIN2DEC(MID($B177,22,4))),"")</f>
        <v/>
      </c>
      <c r="W177" s="9" t="str">
        <f t="shared" si="27"/>
        <v/>
      </c>
      <c r="X177" s="54" t="str" cm="1">
        <f t="array" ref="X177">IF(R177="Control",INDEX(IC!A:A,16-BIN2DEC(MID($B177,21,4))),"")</f>
        <v>CALL</v>
      </c>
      <c r="Y177" s="54" t="str" cm="1">
        <f t="array" ref="Y177">IF(X177="CALL",INDEX(Subroutines!A:A,32-BIN2DEC(MID($B177,25,5))),"")</f>
        <v>REP</v>
      </c>
      <c r="Z177" s="54" t="str" cm="1">
        <f t="array" ref="Z177">IF(R177="Control",INDEX(EC!A:A,8-BIN2DEC(MID($B177,25,3))),"")</f>
        <v>MW</v>
      </c>
      <c r="AA177" s="54" t="str" cm="1">
        <f t="array" ref="AA177">IF(R177="Control",INDEX(SR!A:A,4-BIN2DEC(MID($B177,28,2))),"")</f>
        <v>ES</v>
      </c>
      <c r="AE177" s="60"/>
    </row>
    <row r="178" spans="1:36" x14ac:dyDescent="0.25">
      <c r="A178" s="4" t="str">
        <f t="shared" si="20"/>
        <v>0B0</v>
      </c>
      <c r="B178" s="2" t="s">
        <v>185</v>
      </c>
      <c r="C178" s="35"/>
      <c r="D178" s="2" t="s">
        <v>186</v>
      </c>
      <c r="E178" s="2" t="s">
        <v>930</v>
      </c>
      <c r="F178" s="2" t="s">
        <v>932</v>
      </c>
      <c r="G178" s="2"/>
      <c r="H178" s="3">
        <f t="shared" si="21"/>
        <v>0</v>
      </c>
      <c r="I178" s="27" t="str" cm="1">
        <f t="array" ref="I178">IF(H178=0,INDEX(Source1!A:A, 32-BIN2DEC(LEFT($B178,5))),"--")</f>
        <v>tmpB</v>
      </c>
      <c r="J178" s="63" t="str">
        <f t="shared" si="19"/>
        <v>--</v>
      </c>
      <c r="K178" s="27" t="str" cm="1">
        <f t="array" ref="K178">IF(H178=0,INDEX(Dest1!A:A,32-BIN2DEC(MID($B178,6,5))),"--")</f>
        <v>tmpC</v>
      </c>
      <c r="L178" s="27">
        <f t="shared" si="22"/>
        <v>1</v>
      </c>
      <c r="M178" s="27" t="str" cm="1">
        <f t="array" ref="M178">IF(AND(I178&lt;&gt;"CONST",L178=0),INDEX(Source2!A:A,16-BIN2DEC(MID($B178,11,4))),"--")</f>
        <v>--</v>
      </c>
      <c r="N178" s="23" t="str" cm="1">
        <f t="array" ref="N178">IF(AND(I178&lt;&gt;"CONST",L178=0),INDEX('D2'!A:A,4-BIN2DEC(MID($B178,15,2))),"--")</f>
        <v>--</v>
      </c>
      <c r="O178" s="6">
        <f t="shared" si="24"/>
        <v>0</v>
      </c>
      <c r="P178" s="6">
        <f t="shared" si="25"/>
        <v>0</v>
      </c>
      <c r="Q178" s="6">
        <f t="shared" si="26"/>
        <v>0</v>
      </c>
      <c r="R178" s="3" t="str" cm="1">
        <f t="array" ref="R178">INDEX(Types!A:A,1+BIN2DEC(MID($B178,20,2)))</f>
        <v>Jump</v>
      </c>
      <c r="S178" s="3" t="str" cm="1">
        <f t="array" ref="S178">IF(R178="ALU",INDEX(ALUOps!A:A,32-BIN2DEC(MID($B178,22,5))),"")</f>
        <v/>
      </c>
      <c r="T178" s="3" t="str" cm="1">
        <f t="array" ref="T178">IF(R178="ALU",INDEX(Tmp!A:A,4-BIN2DEC(MID($B178,27,2))),"")</f>
        <v/>
      </c>
      <c r="U178" s="6" t="str">
        <f t="shared" si="23"/>
        <v/>
      </c>
      <c r="V178" t="str" cm="1">
        <f t="array" ref="V178">IF(R178="Jump",INDEX(Jcond!A:A,16-BIN2DEC(MID($B178,22,4))),"")</f>
        <v>JNW</v>
      </c>
      <c r="W178">
        <f t="shared" si="27"/>
        <v>15</v>
      </c>
      <c r="X178" s="5" t="str" cm="1">
        <f t="array" ref="X178">IF(R178="Control",INDEX(IC!A:A,16-BIN2DEC(MID($B178,21,4))),"")</f>
        <v/>
      </c>
      <c r="Y178" s="5" t="str" cm="1">
        <f t="array" ref="Y178">IF(X178="CALL",INDEX(Subroutines!A:A,32-BIN2DEC(MID($B178,25,5))),"")</f>
        <v/>
      </c>
      <c r="Z178" s="5" t="str" cm="1">
        <f t="array" ref="Z178">IF(R178="Control",INDEX(EC!A:A,8-BIN2DEC(MID($B178,25,3))),"")</f>
        <v/>
      </c>
      <c r="AA178" s="5" t="str" cm="1">
        <f t="array" ref="AA178">IF(R178="Control",INDEX(SR!A:A,4-BIN2DEC(MID($B178,28,2))),"")</f>
        <v/>
      </c>
      <c r="AC178" t="s">
        <v>1182</v>
      </c>
      <c r="AD178" s="61" t="s">
        <v>1335</v>
      </c>
      <c r="AE178" t="s">
        <v>1336</v>
      </c>
      <c r="AJ178" s="1" t="s">
        <v>187</v>
      </c>
    </row>
    <row r="179" spans="1:36" x14ac:dyDescent="0.25">
      <c r="A179" s="4" t="str">
        <f t="shared" si="20"/>
        <v>0B1</v>
      </c>
      <c r="B179" s="2" t="s">
        <v>188</v>
      </c>
      <c r="C179" s="35"/>
      <c r="D179" s="3"/>
      <c r="E179" s="3"/>
      <c r="F179" s="3"/>
      <c r="G179" s="3"/>
      <c r="H179" s="3">
        <f t="shared" si="21"/>
        <v>0</v>
      </c>
      <c r="I179" s="27" t="str" cm="1">
        <f t="array" ref="I179">IF(H179=0,INDEX(Source1!A:A, 32-BIN2DEC(LEFT($B179,5))),"--")</f>
        <v>tmpB</v>
      </c>
      <c r="J179" s="63" t="str">
        <f t="shared" si="19"/>
        <v>--</v>
      </c>
      <c r="K179" s="27" t="str" cm="1">
        <f t="array" ref="K179">IF(H179=0,INDEX(Dest1!A:A,32-BIN2DEC(MID($B179,6,5))),"--")</f>
        <v>D</v>
      </c>
      <c r="L179" s="27">
        <f t="shared" si="22"/>
        <v>1</v>
      </c>
      <c r="M179" s="27" t="str" cm="1">
        <f t="array" ref="M179">IF(AND(I179&lt;&gt;"CONST",L179=0),INDEX(Source2!A:A,16-BIN2DEC(MID($B179,11,4))),"--")</f>
        <v>--</v>
      </c>
      <c r="N179" s="23" t="str" cm="1">
        <f t="array" ref="N179">IF(AND(I179&lt;&gt;"CONST",L179=0),INDEX('D2'!A:A,4-BIN2DEC(MID($B179,15,2))),"--")</f>
        <v>--</v>
      </c>
      <c r="O179" s="6">
        <f t="shared" si="24"/>
        <v>0</v>
      </c>
      <c r="P179" s="6">
        <f t="shared" si="25"/>
        <v>0</v>
      </c>
      <c r="Q179" s="6">
        <f t="shared" si="26"/>
        <v>0</v>
      </c>
      <c r="R179" s="3" t="str" cm="1">
        <f t="array" ref="R179">INDEX(Types!A:A,1+BIN2DEC(MID($B179,20,2)))</f>
        <v>Control</v>
      </c>
      <c r="S179" s="3" t="str" cm="1">
        <f t="array" ref="S179">IF(R179="ALU",INDEX(ALUOps!A:A,32-BIN2DEC(MID($B179,22,5))),"")</f>
        <v/>
      </c>
      <c r="T179" s="3" t="str" cm="1">
        <f t="array" ref="T179">IF(R179="ALU",INDEX(Tmp!A:A,4-BIN2DEC(MID($B179,27,2))),"")</f>
        <v/>
      </c>
      <c r="U179" s="6" t="str">
        <f t="shared" si="23"/>
        <v/>
      </c>
      <c r="V179" t="str" cm="1">
        <f t="array" ref="V179">IF(R179="Jump",INDEX(Jcond!A:A,16-BIN2DEC(MID($B179,22,4))),"")</f>
        <v/>
      </c>
      <c r="W179" t="str">
        <f t="shared" si="27"/>
        <v/>
      </c>
      <c r="X179" s="5" t="str" cm="1">
        <f t="array" ref="X179">IF(R179="Control",INDEX(IC!A:A,16-BIN2DEC(MID($B179,21,4))),"")</f>
        <v>--</v>
      </c>
      <c r="Y179" s="5" t="str" cm="1">
        <f t="array" ref="Y179">IF(X179="CALL",INDEX(Subroutines!A:A,32-BIN2DEC(MID($B179,25,5))),"")</f>
        <v/>
      </c>
      <c r="Z179" s="5" t="str" cm="1">
        <f t="array" ref="Z179">IF(R179="Control",INDEX(EC!A:A,8-BIN2DEC(MID($B179,25,3))),"")</f>
        <v>--</v>
      </c>
      <c r="AA179" s="5" t="str" cm="1">
        <f t="array" ref="AA179">IF(R179="Control",INDEX(SR!A:A,4-BIN2DEC(MID($B179,28,2))),"")</f>
        <v>--</v>
      </c>
    </row>
    <row r="180" spans="1:36" x14ac:dyDescent="0.25">
      <c r="A180" s="4" t="str">
        <f t="shared" si="20"/>
        <v>0B2</v>
      </c>
      <c r="B180" s="2" t="s">
        <v>189</v>
      </c>
      <c r="C180" s="35"/>
      <c r="D180" s="3"/>
      <c r="E180" s="3"/>
      <c r="F180" s="3"/>
      <c r="G180" s="3"/>
      <c r="H180" s="3">
        <f t="shared" si="21"/>
        <v>0</v>
      </c>
      <c r="I180" s="27" t="str" cm="1">
        <f t="array" ref="I180">IF(H180=0,INDEX(Source1!A:A, 32-BIN2DEC(LEFT($B180,5))),"--")</f>
        <v>tmpA</v>
      </c>
      <c r="J180" s="63" t="str">
        <f t="shared" si="19"/>
        <v>--</v>
      </c>
      <c r="K180" s="27" t="str" cm="1">
        <f t="array" ref="K180">IF(H180=0,INDEX(Dest1!A:A,32-BIN2DEC(MID($B180,6,5))),"--")</f>
        <v>A</v>
      </c>
      <c r="L180" s="27">
        <f t="shared" si="22"/>
        <v>1</v>
      </c>
      <c r="M180" s="27" t="str" cm="1">
        <f t="array" ref="M180">IF(AND(I180&lt;&gt;"CONST",L180=0),INDEX(Source2!A:A,16-BIN2DEC(MID($B180,11,4))),"--")</f>
        <v>--</v>
      </c>
      <c r="N180" s="23" t="str" cm="1">
        <f t="array" ref="N180">IF(AND(I180&lt;&gt;"CONST",L180=0),INDEX('D2'!A:A,4-BIN2DEC(MID($B180,15,2))),"--")</f>
        <v>--</v>
      </c>
      <c r="O180" s="6">
        <f t="shared" si="24"/>
        <v>0</v>
      </c>
      <c r="P180" s="6">
        <f t="shared" si="25"/>
        <v>0</v>
      </c>
      <c r="Q180" s="6">
        <f t="shared" si="26"/>
        <v>0</v>
      </c>
      <c r="R180" s="3" t="str" cm="1">
        <f t="array" ref="R180">INDEX(Types!A:A,1+BIN2DEC(MID($B180,20,2)))</f>
        <v>Control</v>
      </c>
      <c r="S180" s="3" t="str" cm="1">
        <f t="array" ref="S180">IF(R180="ALU",INDEX(ALUOps!A:A,32-BIN2DEC(MID($B180,22,5))),"")</f>
        <v/>
      </c>
      <c r="T180" s="3" t="str" cm="1">
        <f t="array" ref="T180">IF(R180="ALU",INDEX(Tmp!A:A,4-BIN2DEC(MID($B180,27,2))),"")</f>
        <v/>
      </c>
      <c r="U180" s="6" t="str">
        <f t="shared" si="23"/>
        <v/>
      </c>
      <c r="V180" t="str" cm="1">
        <f t="array" ref="V180">IF(R180="Jump",INDEX(Jcond!A:A,16-BIN2DEC(MID($B180,22,4))),"")</f>
        <v/>
      </c>
      <c r="W180" t="str">
        <f t="shared" si="27"/>
        <v/>
      </c>
      <c r="X180" s="5" t="str" cm="1">
        <f t="array" ref="X180">IF(R180="Control",INDEX(IC!A:A,16-BIN2DEC(MID($B180,21,4))),"")</f>
        <v>CALL</v>
      </c>
      <c r="Y180" s="5" t="str" cm="1">
        <f t="array" ref="Y180">IF(X180="CALL",INDEX(Subroutines!A:A,32-BIN2DEC(MID($B180,25,5))),"")</f>
        <v>MUL</v>
      </c>
      <c r="Z180" s="5" t="str" cm="1">
        <f t="array" ref="Z180">IF(R180="Control",INDEX(EC!A:A,8-BIN2DEC(MID($B180,25,3))),"")</f>
        <v>MR</v>
      </c>
      <c r="AA180" s="5" t="str" cm="1">
        <f t="array" ref="AA180">IF(R180="Control",INDEX(SR!A:A,4-BIN2DEC(MID($B180,28,2))),"")</f>
        <v>ES</v>
      </c>
    </row>
    <row r="181" spans="1:36" s="9" customFormat="1" ht="15.75" thickBot="1" x14ac:dyDescent="0.3">
      <c r="A181" s="7" t="str">
        <f t="shared" si="20"/>
        <v>0B3</v>
      </c>
      <c r="B181" s="8" t="s">
        <v>190</v>
      </c>
      <c r="C181" s="38"/>
      <c r="D181" s="10"/>
      <c r="E181" s="10"/>
      <c r="F181" s="10"/>
      <c r="G181" s="10"/>
      <c r="H181" s="10">
        <f t="shared" si="21"/>
        <v>0</v>
      </c>
      <c r="I181" s="30" t="str" cm="1">
        <f t="array" ref="I181">IF(H181=0,INDEX(Source1!A:A, 32-BIN2DEC(LEFT($B181,5))),"--")</f>
        <v>tmpB</v>
      </c>
      <c r="J181" s="66" t="str">
        <f t="shared" si="19"/>
        <v>--</v>
      </c>
      <c r="K181" s="30" t="str" cm="1">
        <f t="array" ref="K181">IF(H181=0,INDEX(Dest1!A:A,32-BIN2DEC(MID($B181,6,5))),"--")</f>
        <v>AH</v>
      </c>
      <c r="L181" s="30">
        <f t="shared" si="22"/>
        <v>1</v>
      </c>
      <c r="M181" s="30" t="str" cm="1">
        <f t="array" ref="M181">IF(AND(I181&lt;&gt;"CONST",L181=0),INDEX(Source2!A:A,16-BIN2DEC(MID($B181,11,4))),"--")</f>
        <v>--</v>
      </c>
      <c r="N181" s="26" t="str" cm="1">
        <f t="array" ref="N181">IF(AND(I181&lt;&gt;"CONST",L181=0),INDEX('D2'!A:A,4-BIN2DEC(MID($B181,15,2))),"--")</f>
        <v>--</v>
      </c>
      <c r="O181" s="11">
        <f t="shared" si="24"/>
        <v>0</v>
      </c>
      <c r="P181" s="11">
        <f t="shared" si="25"/>
        <v>0</v>
      </c>
      <c r="Q181" s="11">
        <f t="shared" si="26"/>
        <v>0</v>
      </c>
      <c r="R181" s="10" t="str" cm="1">
        <f t="array" ref="R181">INDEX(Types!A:A,1+BIN2DEC(MID($B181,20,2)))</f>
        <v>Control</v>
      </c>
      <c r="S181" s="10" t="str" cm="1">
        <f t="array" ref="S181">IF(R181="ALU",INDEX(ALUOps!A:A,32-BIN2DEC(MID($B181,22,5))),"")</f>
        <v/>
      </c>
      <c r="T181" s="10" t="str" cm="1">
        <f t="array" ref="T181">IF(R181="ALU",INDEX(Tmp!A:A,4-BIN2DEC(MID($B181,27,2))),"")</f>
        <v/>
      </c>
      <c r="U181" s="11" t="str">
        <f t="shared" si="23"/>
        <v/>
      </c>
      <c r="V181" s="9" t="str" cm="1">
        <f t="array" ref="V181">IF(R181="Jump",INDEX(Jcond!A:A,16-BIN2DEC(MID($B181,22,4))),"")</f>
        <v/>
      </c>
      <c r="W181" s="9" t="str">
        <f t="shared" si="27"/>
        <v/>
      </c>
      <c r="X181" s="54" t="str" cm="1">
        <f t="array" ref="X181">IF(R181="Control",INDEX(IC!A:A,16-BIN2DEC(MID($B181,21,4))),"")</f>
        <v>--</v>
      </c>
      <c r="Y181" s="54" t="str" cm="1">
        <f t="array" ref="Y181">IF(X181="CALL",INDEX(Subroutines!A:A,32-BIN2DEC(MID($B181,25,5))),"")</f>
        <v/>
      </c>
      <c r="Z181" s="54" t="str" cm="1">
        <f t="array" ref="Z181">IF(R181="Control",INDEX(EC!A:A,8-BIN2DEC(MID($B181,25,3))),"")</f>
        <v>--</v>
      </c>
      <c r="AA181" s="54" t="str" cm="1">
        <f t="array" ref="AA181">IF(R181="Control",INDEX(SR!A:A,4-BIN2DEC(MID($B181,28,2))),"")</f>
        <v>--</v>
      </c>
      <c r="AE181" s="60"/>
    </row>
    <row r="182" spans="1:36" x14ac:dyDescent="0.25">
      <c r="A182" s="4" t="str">
        <f t="shared" si="20"/>
        <v>0B4</v>
      </c>
      <c r="B182" s="2" t="s">
        <v>191</v>
      </c>
      <c r="C182" s="35"/>
      <c r="D182" s="2" t="s">
        <v>192</v>
      </c>
      <c r="E182" s="2" t="s">
        <v>927</v>
      </c>
      <c r="F182" s="2" t="s">
        <v>462</v>
      </c>
      <c r="G182" s="2"/>
      <c r="H182" s="3">
        <f t="shared" si="21"/>
        <v>0</v>
      </c>
      <c r="I182" s="27" t="str" cm="1">
        <f t="array" ref="I182">IF(H182=0,INDEX(Source1!A:A, 32-BIN2DEC(LEFT($B182,5))),"--")</f>
        <v>A</v>
      </c>
      <c r="J182" s="63" t="str">
        <f t="shared" si="19"/>
        <v>--</v>
      </c>
      <c r="K182" s="27" t="str" cm="1">
        <f t="array" ref="K182">IF(H182=0,INDEX(Dest1!A:A,32-BIN2DEC(MID($B182,6,5))),"--")</f>
        <v>tmpB</v>
      </c>
      <c r="L182" s="27">
        <f t="shared" si="22"/>
        <v>0</v>
      </c>
      <c r="M182" s="27" t="str" cm="1">
        <f t="array" ref="M182">IF(AND(I182&lt;&gt;"CONST",L182=0),INDEX(Source2!A:A,16-BIN2DEC(MID($B182,11,4))),"--")</f>
        <v>Q</v>
      </c>
      <c r="N182" s="23" t="str" cm="1">
        <f t="array" ref="N182">IF(AND(I182&lt;&gt;"CONST",L182=0),INDEX('D2'!A:A,4-BIN2DEC(MID($B182,15,2))),"--")</f>
        <v>tmpA</v>
      </c>
      <c r="O182" s="6">
        <f t="shared" si="24"/>
        <v>0</v>
      </c>
      <c r="P182" s="6">
        <f t="shared" si="25"/>
        <v>0</v>
      </c>
      <c r="Q182" s="6">
        <f t="shared" si="26"/>
        <v>0</v>
      </c>
      <c r="R182" s="3" t="str" cm="1">
        <f t="array" ref="R182">INDEX(Types!A:A,1+BIN2DEC(MID($B182,20,2)))</f>
        <v>Jump</v>
      </c>
      <c r="S182" s="3" t="str" cm="1">
        <f t="array" ref="S182">IF(R182="ALU",INDEX(ALUOps!A:A,32-BIN2DEC(MID($B182,22,5))),"")</f>
        <v/>
      </c>
      <c r="T182" s="3" t="str" cm="1">
        <f t="array" ref="T182">IF(R182="ALU",INDEX(Tmp!A:A,4-BIN2DEC(MID($B182,27,2))),"")</f>
        <v/>
      </c>
      <c r="U182" s="6" t="str">
        <f t="shared" si="23"/>
        <v/>
      </c>
      <c r="V182" t="str" cm="1">
        <f t="array" ref="V182">IF(R182="Jump",INDEX(Jcond!A:A,16-BIN2DEC(MID($B182,22,4))),"")</f>
        <v>JNW</v>
      </c>
      <c r="W182">
        <f t="shared" si="27"/>
        <v>2</v>
      </c>
      <c r="X182" s="5" t="str" cm="1">
        <f t="array" ref="X182">IF(R182="Control",INDEX(IC!A:A,16-BIN2DEC(MID($B182,21,4))),"")</f>
        <v/>
      </c>
      <c r="Y182" s="5" t="str" cm="1">
        <f t="array" ref="Y182">IF(X182="CALL",INDEX(Subroutines!A:A,32-BIN2DEC(MID($B182,25,5))),"")</f>
        <v/>
      </c>
      <c r="Z182" s="5" t="str" cm="1">
        <f t="array" ref="Z182">IF(R182="Control",INDEX(EC!A:A,8-BIN2DEC(MID($B182,25,3))),"")</f>
        <v/>
      </c>
      <c r="AA182" s="5" t="str" cm="1">
        <f t="array" ref="AA182">IF(R182="Control",INDEX(SR!A:A,4-BIN2DEC(MID($B182,28,2))),"")</f>
        <v/>
      </c>
      <c r="AD182" t="s">
        <v>990</v>
      </c>
      <c r="AJ182" s="1" t="s">
        <v>193</v>
      </c>
    </row>
    <row r="183" spans="1:36" x14ac:dyDescent="0.25">
      <c r="A183" s="4" t="str">
        <f t="shared" si="20"/>
        <v>0B5</v>
      </c>
      <c r="B183" s="2" t="s">
        <v>8</v>
      </c>
      <c r="C183" s="35"/>
      <c r="D183" s="3"/>
      <c r="E183" s="3"/>
      <c r="F183" s="3"/>
      <c r="G183" s="3"/>
      <c r="H183" s="3">
        <f t="shared" si="21"/>
        <v>0</v>
      </c>
      <c r="I183" s="27" t="str" cm="1">
        <f t="array" ref="I183">IF(H183=0,INDEX(Source1!A:A, 32-BIN2DEC(LEFT($B183,5))),"--")</f>
        <v>Q</v>
      </c>
      <c r="J183" s="63" t="str">
        <f t="shared" si="19"/>
        <v>--</v>
      </c>
      <c r="K183" s="27" t="str" cm="1">
        <f t="array" ref="K183">IF(H183=0,INDEX(Dest1!A:A,32-BIN2DEC(MID($B183,6,5))),"--")</f>
        <v>tmpAH</v>
      </c>
      <c r="L183" s="27">
        <f t="shared" si="22"/>
        <v>1</v>
      </c>
      <c r="M183" s="27" t="str" cm="1">
        <f t="array" ref="M183">IF(AND(I183&lt;&gt;"CONST",L183=0),INDEX(Source2!A:A,16-BIN2DEC(MID($B183,11,4))),"--")</f>
        <v>--</v>
      </c>
      <c r="N183" s="23" t="str" cm="1">
        <f t="array" ref="N183">IF(AND(I183&lt;&gt;"CONST",L183=0),INDEX('D2'!A:A,4-BIN2DEC(MID($B183,15,2))),"--")</f>
        <v>--</v>
      </c>
      <c r="O183" s="6">
        <f t="shared" si="24"/>
        <v>0</v>
      </c>
      <c r="P183" s="6">
        <f t="shared" si="25"/>
        <v>0</v>
      </c>
      <c r="Q183" s="6">
        <f t="shared" si="26"/>
        <v>0</v>
      </c>
      <c r="R183" s="3" t="str" cm="1">
        <f t="array" ref="R183">INDEX(Types!A:A,1+BIN2DEC(MID($B183,20,2)))</f>
        <v>Control</v>
      </c>
      <c r="S183" s="3" t="str" cm="1">
        <f t="array" ref="S183">IF(R183="ALU",INDEX(ALUOps!A:A,32-BIN2DEC(MID($B183,22,5))),"")</f>
        <v/>
      </c>
      <c r="T183" s="3" t="str" cm="1">
        <f t="array" ref="T183">IF(R183="ALU",INDEX(Tmp!A:A,4-BIN2DEC(MID($B183,27,2))),"")</f>
        <v/>
      </c>
      <c r="U183" s="6" t="str">
        <f t="shared" si="23"/>
        <v/>
      </c>
      <c r="V183" t="str" cm="1">
        <f t="array" ref="V183">IF(R183="Jump",INDEX(Jcond!A:A,16-BIN2DEC(MID($B183,22,4))),"")</f>
        <v/>
      </c>
      <c r="W183" t="str">
        <f t="shared" si="27"/>
        <v/>
      </c>
      <c r="X183" s="5" t="str" cm="1">
        <f t="array" ref="X183">IF(R183="Control",INDEX(IC!A:A,16-BIN2DEC(MID($B183,21,4))),"")</f>
        <v>--</v>
      </c>
      <c r="Y183" s="5" t="str" cm="1">
        <f t="array" ref="Y183">IF(X183="CALL",INDEX(Subroutines!A:A,32-BIN2DEC(MID($B183,25,5))),"")</f>
        <v/>
      </c>
      <c r="Z183" s="5" t="str" cm="1">
        <f t="array" ref="Z183">IF(R183="Control",INDEX(EC!A:A,8-BIN2DEC(MID($B183,25,3))),"")</f>
        <v>--</v>
      </c>
      <c r="AA183" s="5" t="str" cm="1">
        <f t="array" ref="AA183">IF(R183="Control",INDEX(SR!A:A,4-BIN2DEC(MID($B183,28,2))),"")</f>
        <v>--</v>
      </c>
    </row>
    <row r="184" spans="1:36" x14ac:dyDescent="0.25">
      <c r="A184" s="4" t="str">
        <f t="shared" si="20"/>
        <v>0B6</v>
      </c>
      <c r="B184" s="2" t="s">
        <v>194</v>
      </c>
      <c r="C184" s="35"/>
      <c r="D184" s="3"/>
      <c r="E184" s="3"/>
      <c r="F184" s="3"/>
      <c r="G184" s="3"/>
      <c r="H184" s="3">
        <f t="shared" si="21"/>
        <v>1</v>
      </c>
      <c r="I184" s="27" t="str" cm="1">
        <f t="array" ref="I184">IF(H184=0,INDEX(Source1!A:A, 32-BIN2DEC(LEFT($B184,5))),"--")</f>
        <v>--</v>
      </c>
      <c r="J184" s="63" t="str">
        <f t="shared" si="19"/>
        <v>--</v>
      </c>
      <c r="K184" s="27" t="str" cm="1">
        <f t="array" ref="K184">IF(H184=0,INDEX(Dest1!A:A,32-BIN2DEC(MID($B184,6,5))),"--")</f>
        <v>--</v>
      </c>
      <c r="L184" s="27">
        <f t="shared" si="22"/>
        <v>1</v>
      </c>
      <c r="M184" s="27" t="str" cm="1">
        <f t="array" ref="M184">IF(AND(I184&lt;&gt;"CONST",L184=0),INDEX(Source2!A:A,16-BIN2DEC(MID($B184,11,4))),"--")</f>
        <v>--</v>
      </c>
      <c r="N184" s="23" t="str" cm="1">
        <f t="array" ref="N184">IF(AND(I184&lt;&gt;"CONST",L184=0),INDEX('D2'!A:A,4-BIN2DEC(MID($B184,15,2))),"--")</f>
        <v>--</v>
      </c>
      <c r="O184" s="6">
        <f t="shared" si="24"/>
        <v>0</v>
      </c>
      <c r="P184" s="6">
        <f t="shared" si="25"/>
        <v>0</v>
      </c>
      <c r="Q184" s="6">
        <f t="shared" si="26"/>
        <v>1</v>
      </c>
      <c r="R184" s="3" t="str" cm="1">
        <f t="array" ref="R184">INDEX(Types!A:A,1+BIN2DEC(MID($B184,20,2)))</f>
        <v>ALU</v>
      </c>
      <c r="S184" s="3" t="str" cm="1">
        <f t="array" ref="S184">IF(R184="ALU",INDEX(ALUOps!A:A,32-BIN2DEC(MID($B184,22,5))),"")</f>
        <v>AND</v>
      </c>
      <c r="T184" s="3" t="str" cm="1">
        <f t="array" ref="T184">IF(R184="ALU",INDEX(Tmp!A:A,4-BIN2DEC(MID($B184,27,2))),"")</f>
        <v>tmpA</v>
      </c>
      <c r="U184" s="6">
        <f t="shared" si="23"/>
        <v>0</v>
      </c>
      <c r="V184" t="str" cm="1">
        <f t="array" ref="V184">IF(R184="Jump",INDEX(Jcond!A:A,16-BIN2DEC(MID($B184,22,4))),"")</f>
        <v/>
      </c>
      <c r="W184" t="str">
        <f t="shared" si="27"/>
        <v/>
      </c>
      <c r="X184" s="5" t="str" cm="1">
        <f t="array" ref="X184">IF(R184="Control",INDEX(IC!A:A,16-BIN2DEC(MID($B184,21,4))),"")</f>
        <v/>
      </c>
      <c r="Y184" s="5" t="str" cm="1">
        <f t="array" ref="Y184">IF(X184="CALL",INDEX(Subroutines!A:A,32-BIN2DEC(MID($B184,25,5))),"")</f>
        <v/>
      </c>
      <c r="Z184" s="5" t="str" cm="1">
        <f t="array" ref="Z184">IF(R184="Control",INDEX(EC!A:A,8-BIN2DEC(MID($B184,25,3))),"")</f>
        <v/>
      </c>
      <c r="AA184" s="5" t="str" cm="1">
        <f t="array" ref="AA184">IF(R184="Control",INDEX(SR!A:A,4-BIN2DEC(MID($B184,28,2))),"")</f>
        <v/>
      </c>
    </row>
    <row r="185" spans="1:36" s="9" customFormat="1" ht="15.75" thickBot="1" x14ac:dyDescent="0.3">
      <c r="A185" s="7" t="str">
        <f t="shared" si="20"/>
        <v>0B7</v>
      </c>
      <c r="B185" s="8" t="s">
        <v>73</v>
      </c>
      <c r="C185" s="38"/>
      <c r="D185" s="10"/>
      <c r="E185" s="10"/>
      <c r="F185" s="10"/>
      <c r="G185" s="10"/>
      <c r="H185" s="10">
        <f t="shared" si="21"/>
        <v>0</v>
      </c>
      <c r="I185" s="30" t="str" cm="1">
        <f t="array" ref="I185">IF(H185=0,INDEX(Source1!A:A, 32-BIN2DEC(LEFT($B185,5))),"--")</f>
        <v>SIGMA</v>
      </c>
      <c r="J185" s="66" t="str">
        <f t="shared" si="19"/>
        <v>--</v>
      </c>
      <c r="K185" s="30" t="str" cm="1">
        <f t="array" ref="K185">IF(H185=0,INDEX(Dest1!A:A,32-BIN2DEC(MID($B185,6,5))),"--")</f>
        <v>NULL</v>
      </c>
      <c r="L185" s="30">
        <f t="shared" si="22"/>
        <v>1</v>
      </c>
      <c r="M185" s="30" t="str" cm="1">
        <f t="array" ref="M185">IF(AND(I185&lt;&gt;"CONST",L185=0),INDEX(Source2!A:A,16-BIN2DEC(MID($B185,11,4))),"--")</f>
        <v>--</v>
      </c>
      <c r="N185" s="26" t="str" cm="1">
        <f t="array" ref="N185">IF(AND(I185&lt;&gt;"CONST",L185=0),INDEX('D2'!A:A,4-BIN2DEC(MID($B185,15,2))),"--")</f>
        <v>--</v>
      </c>
      <c r="O185" s="11">
        <f t="shared" si="24"/>
        <v>0</v>
      </c>
      <c r="P185" s="11">
        <f t="shared" si="25"/>
        <v>1</v>
      </c>
      <c r="Q185" s="11">
        <f t="shared" si="26"/>
        <v>0</v>
      </c>
      <c r="R185" s="10" t="str" cm="1">
        <f t="array" ref="R185">INDEX(Types!A:A,1+BIN2DEC(MID($B185,20,2)))</f>
        <v>Control</v>
      </c>
      <c r="S185" s="10" t="str" cm="1">
        <f t="array" ref="S185">IF(R185="ALU",INDEX(ALUOps!A:A,32-BIN2DEC(MID($B185,22,5))),"")</f>
        <v/>
      </c>
      <c r="T185" s="10" t="str" cm="1">
        <f t="array" ref="T185">IF(R185="ALU",INDEX(Tmp!A:A,4-BIN2DEC(MID($B185,27,2))),"")</f>
        <v/>
      </c>
      <c r="U185" s="11" t="str">
        <f t="shared" si="23"/>
        <v/>
      </c>
      <c r="V185" s="9" t="str" cm="1">
        <f t="array" ref="V185">IF(R185="Jump",INDEX(Jcond!A:A,16-BIN2DEC(MID($B185,22,4))),"")</f>
        <v/>
      </c>
      <c r="W185" s="9" t="str">
        <f t="shared" si="27"/>
        <v/>
      </c>
      <c r="X185" s="54" t="str" cm="1">
        <f t="array" ref="X185">IF(R185="Control",INDEX(IC!A:A,16-BIN2DEC(MID($B185,21,4))),"")</f>
        <v>--</v>
      </c>
      <c r="Y185" s="54" t="str" cm="1">
        <f t="array" ref="Y185">IF(X185="CALL",INDEX(Subroutines!A:A,32-BIN2DEC(MID($B185,25,5))),"")</f>
        <v/>
      </c>
      <c r="Z185" s="54" t="str" cm="1">
        <f t="array" ref="Z185">IF(R185="Control",INDEX(EC!A:A,8-BIN2DEC(MID($B185,25,3))),"")</f>
        <v>--</v>
      </c>
      <c r="AA185" s="54" t="str" cm="1">
        <f t="array" ref="AA185">IF(R185="Control",INDEX(SR!A:A,4-BIN2DEC(MID($B185,28,2))),"")</f>
        <v>--</v>
      </c>
      <c r="AE185" s="60"/>
    </row>
    <row r="186" spans="1:36" x14ac:dyDescent="0.25">
      <c r="A186" s="4" t="str">
        <f t="shared" si="20"/>
        <v>0B8</v>
      </c>
      <c r="B186" s="2" t="s">
        <v>195</v>
      </c>
      <c r="C186" s="35"/>
      <c r="D186" s="2" t="s">
        <v>196</v>
      </c>
      <c r="E186" s="2" t="s">
        <v>929</v>
      </c>
      <c r="F186" s="2" t="s">
        <v>462</v>
      </c>
      <c r="G186" s="2"/>
      <c r="H186" s="3">
        <f t="shared" si="21"/>
        <v>0</v>
      </c>
      <c r="I186" s="27" t="str" cm="1">
        <f t="array" ref="I186">IF(H186=0,INDEX(Source1!A:A, 32-BIN2DEC(LEFT($B186,5))),"--")</f>
        <v>DIRSZ</v>
      </c>
      <c r="J186" s="63" t="str">
        <f t="shared" si="19"/>
        <v>--</v>
      </c>
      <c r="K186" s="27" t="str" cm="1">
        <f t="array" ref="K186">IF(H186=0,INDEX(Dest1!A:A,32-BIN2DEC(MID($B186,6,5))),"--")</f>
        <v>tmpC</v>
      </c>
      <c r="L186" s="27">
        <f t="shared" si="22"/>
        <v>0</v>
      </c>
      <c r="M186" s="27" t="str" cm="1">
        <f t="array" ref="M186">IF(AND(I186&lt;&gt;"CONST",L186=0),INDEX(Source2!A:A,16-BIN2DEC(MID($B186,11,4))),"--")</f>
        <v>DI</v>
      </c>
      <c r="N186" s="23" t="str" cm="1">
        <f t="array" ref="N186">IF(AND(I186&lt;&gt;"CONST",L186=0),INDEX('D2'!A:A,4-BIN2DEC(MID($B186,15,2))),"--")</f>
        <v>tmpB</v>
      </c>
      <c r="O186" s="6">
        <f t="shared" si="24"/>
        <v>0</v>
      </c>
      <c r="P186" s="6">
        <f t="shared" si="25"/>
        <v>0</v>
      </c>
      <c r="Q186" s="6">
        <f t="shared" si="26"/>
        <v>0</v>
      </c>
      <c r="R186" s="3" t="str" cm="1">
        <f t="array" ref="R186">INDEX(Types!A:A,1+BIN2DEC(MID($B186,20,2)))</f>
        <v>ALU</v>
      </c>
      <c r="S186" s="3" t="str" cm="1">
        <f t="array" ref="S186">IF(R186="ALU",INDEX(ALUOps!A:A,32-BIN2DEC(MID($B186,22,5))),"")</f>
        <v>ADD</v>
      </c>
      <c r="T186" s="3" t="str" cm="1">
        <f t="array" ref="T186">IF(R186="ALU",INDEX(Tmp!A:A,4-BIN2DEC(MID($B186,27,2))),"")</f>
        <v>tmpC</v>
      </c>
      <c r="U186" s="6">
        <f t="shared" si="23"/>
        <v>0</v>
      </c>
      <c r="V186" t="str" cm="1">
        <f t="array" ref="V186">IF(R186="Jump",INDEX(Jcond!A:A,16-BIN2DEC(MID($B186,22,4))),"")</f>
        <v/>
      </c>
      <c r="W186" t="str">
        <f t="shared" si="27"/>
        <v/>
      </c>
      <c r="X186" s="5" t="str" cm="1">
        <f t="array" ref="X186">IF(R186="Control",INDEX(IC!A:A,16-BIN2DEC(MID($B186,21,4))),"")</f>
        <v/>
      </c>
      <c r="Y186" s="5" t="str" cm="1">
        <f t="array" ref="Y186">IF(X186="CALL",INDEX(Subroutines!A:A,32-BIN2DEC(MID($B186,25,5))),"")</f>
        <v/>
      </c>
      <c r="Z186" s="5" t="str" cm="1">
        <f t="array" ref="Z186">IF(R186="Control",INDEX(EC!A:A,8-BIN2DEC(MID($B186,25,3))),"")</f>
        <v/>
      </c>
      <c r="AA186" s="5" t="str" cm="1">
        <f t="array" ref="AA186">IF(R186="Control",INDEX(SR!A:A,4-BIN2DEC(MID($B186,28,2))),"")</f>
        <v/>
      </c>
      <c r="AD186" t="s">
        <v>991</v>
      </c>
      <c r="AJ186" s="1" t="s">
        <v>197</v>
      </c>
    </row>
    <row r="187" spans="1:36" x14ac:dyDescent="0.25">
      <c r="A187" s="4" t="str">
        <f t="shared" si="20"/>
        <v>0B9</v>
      </c>
      <c r="B187" s="2" t="s">
        <v>198</v>
      </c>
      <c r="C187" s="35"/>
      <c r="D187" s="3"/>
      <c r="E187" s="3"/>
      <c r="F187" s="3"/>
      <c r="G187" s="3"/>
      <c r="H187" s="3">
        <f t="shared" si="21"/>
        <v>0</v>
      </c>
      <c r="I187" s="27" t="str" cm="1">
        <f t="array" ref="I187">IF(H187=0,INDEX(Source1!A:A, 32-BIN2DEC(LEFT($B187,5))),"--")</f>
        <v>DI</v>
      </c>
      <c r="J187" s="63" t="str">
        <f t="shared" si="19"/>
        <v>--</v>
      </c>
      <c r="K187" s="27" t="str" cm="1">
        <f t="array" ref="K187">IF(H187=0,INDEX(Dest1!A:A,32-BIN2DEC(MID($B187,6,5))),"--")</f>
        <v>DP</v>
      </c>
      <c r="L187" s="27">
        <f t="shared" si="22"/>
        <v>1</v>
      </c>
      <c r="M187" s="27" t="str" cm="1">
        <f t="array" ref="M187">IF(AND(I187&lt;&gt;"CONST",L187=0),INDEX(Source2!A:A,16-BIN2DEC(MID($B187,11,4))),"--")</f>
        <v>--</v>
      </c>
      <c r="N187" s="23" t="str" cm="1">
        <f t="array" ref="N187">IF(AND(I187&lt;&gt;"CONST",L187=0),INDEX('D2'!A:A,4-BIN2DEC(MID($B187,15,2))),"--")</f>
        <v>--</v>
      </c>
      <c r="O187" s="6">
        <f t="shared" si="24"/>
        <v>0</v>
      </c>
      <c r="P187" s="6">
        <f t="shared" si="25"/>
        <v>0</v>
      </c>
      <c r="Q187" s="6">
        <f t="shared" si="26"/>
        <v>0</v>
      </c>
      <c r="R187" s="3" t="str" cm="1">
        <f t="array" ref="R187">INDEX(Types!A:A,1+BIN2DEC(MID($B187,20,2)))</f>
        <v>Control</v>
      </c>
      <c r="S187" s="3" t="str" cm="1">
        <f t="array" ref="S187">IF(R187="ALU",INDEX(ALUOps!A:A,32-BIN2DEC(MID($B187,22,5))),"")</f>
        <v/>
      </c>
      <c r="T187" s="3" t="str" cm="1">
        <f t="array" ref="T187">IF(R187="ALU",INDEX(Tmp!A:A,4-BIN2DEC(MID($B187,27,2))),"")</f>
        <v/>
      </c>
      <c r="U187" s="6" t="str">
        <f t="shared" si="23"/>
        <v/>
      </c>
      <c r="V187" t="str" cm="1">
        <f t="array" ref="V187">IF(R187="Jump",INDEX(Jcond!A:A,16-BIN2DEC(MID($B187,22,4))),"")</f>
        <v/>
      </c>
      <c r="W187" t="str">
        <f t="shared" si="27"/>
        <v/>
      </c>
      <c r="X187" s="5" t="str" cm="1">
        <f t="array" ref="X187">IF(R187="Control",INDEX(IC!A:A,16-BIN2DEC(MID($B187,21,4))),"")</f>
        <v>--</v>
      </c>
      <c r="Y187" s="5" t="str" cm="1">
        <f t="array" ref="Y187">IF(X187="CALL",INDEX(Subroutines!A:A,32-BIN2DEC(MID($B187,25,5))),"")</f>
        <v/>
      </c>
      <c r="Z187" s="5" t="str" cm="1">
        <f t="array" ref="Z187">IF(R187="Control",INDEX(EC!A:A,8-BIN2DEC(MID($B187,25,3))),"")</f>
        <v>MW</v>
      </c>
      <c r="AA187" s="5" t="str" cm="1">
        <f t="array" ref="AA187">IF(R187="Control",INDEX(SR!A:A,4-BIN2DEC(MID($B187,28,2))),"")</f>
        <v>ES</v>
      </c>
    </row>
    <row r="188" spans="1:36" x14ac:dyDescent="0.25">
      <c r="A188" s="4" t="str">
        <f t="shared" si="20"/>
        <v>0BA</v>
      </c>
      <c r="B188" s="2" t="s">
        <v>199</v>
      </c>
      <c r="C188" s="35"/>
      <c r="D188" s="3"/>
      <c r="E188" s="3"/>
      <c r="F188" s="3"/>
      <c r="G188" s="3"/>
      <c r="H188" s="3">
        <f t="shared" si="21"/>
        <v>0</v>
      </c>
      <c r="I188" s="27" t="str" cm="1">
        <f t="array" ref="I188">IF(H188=0,INDEX(Source1!A:A, 32-BIN2DEC(LEFT($B188,5))),"--")</f>
        <v>OP1</v>
      </c>
      <c r="J188" s="63" t="str">
        <f t="shared" si="19"/>
        <v>--</v>
      </c>
      <c r="K188" s="27" t="str" cm="1">
        <f t="array" ref="K188">IF(H188=0,INDEX(Dest1!A:A,32-BIN2DEC(MID($B188,6,5))),"--")</f>
        <v>TEMP</v>
      </c>
      <c r="L188" s="27">
        <f t="shared" si="22"/>
        <v>1</v>
      </c>
      <c r="M188" s="27" t="str" cm="1">
        <f t="array" ref="M188">IF(AND(I188&lt;&gt;"CONST",L188=0),INDEX(Source2!A:A,16-BIN2DEC(MID($B188,11,4))),"--")</f>
        <v>--</v>
      </c>
      <c r="N188" s="23" t="str" cm="1">
        <f t="array" ref="N188">IF(AND(I188&lt;&gt;"CONST",L188=0),INDEX('D2'!A:A,4-BIN2DEC(MID($B188,15,2))),"--")</f>
        <v>--</v>
      </c>
      <c r="O188" s="6">
        <f t="shared" si="24"/>
        <v>0</v>
      </c>
      <c r="P188" s="6">
        <f t="shared" si="25"/>
        <v>0</v>
      </c>
      <c r="Q188" s="6">
        <f t="shared" si="26"/>
        <v>1</v>
      </c>
      <c r="R188" s="3" t="str" cm="1">
        <f t="array" ref="R188">INDEX(Types!A:A,1+BIN2DEC(MID($B188,20,2)))</f>
        <v>Control</v>
      </c>
      <c r="S188" s="3" t="str" cm="1">
        <f t="array" ref="S188">IF(R188="ALU",INDEX(ALUOps!A:A,32-BIN2DEC(MID($B188,22,5))),"")</f>
        <v/>
      </c>
      <c r="T188" s="3" t="str" cm="1">
        <f t="array" ref="T188">IF(R188="ALU",INDEX(Tmp!A:A,4-BIN2DEC(MID($B188,27,2))),"")</f>
        <v/>
      </c>
      <c r="U188" s="6" t="str">
        <f t="shared" si="23"/>
        <v/>
      </c>
      <c r="V188" t="str" cm="1">
        <f t="array" ref="V188">IF(R188="Jump",INDEX(Jcond!A:A,16-BIN2DEC(MID($B188,22,4))),"")</f>
        <v/>
      </c>
      <c r="W188" t="str">
        <f t="shared" si="27"/>
        <v/>
      </c>
      <c r="X188" s="5" t="str" cm="1">
        <f t="array" ref="X188">IF(R188="Control",INDEX(IC!A:A,16-BIN2DEC(MID($B188,21,4))),"")</f>
        <v>--</v>
      </c>
      <c r="Y188" s="5" t="str" cm="1">
        <f t="array" ref="Y188">IF(X188="CALL",INDEX(Subroutines!A:A,32-BIN2DEC(MID($B188,25,5))),"")</f>
        <v/>
      </c>
      <c r="Z188" s="5" t="str" cm="1">
        <f t="array" ref="Z188">IF(R188="Control",INDEX(EC!A:A,8-BIN2DEC(MID($B188,25,3))),"")</f>
        <v>--</v>
      </c>
      <c r="AA188" s="5" t="str" cm="1">
        <f t="array" ref="AA188">IF(R188="Control",INDEX(SR!A:A,4-BIN2DEC(MID($B188,28,2))),"")</f>
        <v>--</v>
      </c>
    </row>
    <row r="189" spans="1:36" s="9" customFormat="1" ht="15.75" thickBot="1" x14ac:dyDescent="0.3">
      <c r="A189" s="7" t="str">
        <f t="shared" si="20"/>
        <v>0BB</v>
      </c>
      <c r="B189" s="8" t="s">
        <v>159</v>
      </c>
      <c r="C189" s="38"/>
      <c r="D189" s="10"/>
      <c r="E189" s="10"/>
      <c r="F189" s="10"/>
      <c r="G189" s="10"/>
      <c r="H189" s="10">
        <f t="shared" si="21"/>
        <v>0</v>
      </c>
      <c r="I189" s="30" t="str" cm="1">
        <f t="array" ref="I189">IF(H189=0,INDEX(Source1!A:A, 32-BIN2DEC(LEFT($B189,5))),"--")</f>
        <v>SIGMA</v>
      </c>
      <c r="J189" s="66" t="str">
        <f t="shared" si="19"/>
        <v>--</v>
      </c>
      <c r="K189" s="30" t="str" cm="1">
        <f t="array" ref="K189">IF(H189=0,INDEX(Dest1!A:A,32-BIN2DEC(MID($B189,6,5))),"--")</f>
        <v>DI</v>
      </c>
      <c r="L189" s="30">
        <f t="shared" si="22"/>
        <v>1</v>
      </c>
      <c r="M189" s="30" t="str" cm="1">
        <f t="array" ref="M189">IF(AND(I189&lt;&gt;"CONST",L189=0),INDEX(Source2!A:A,16-BIN2DEC(MID($B189,11,4))),"--")</f>
        <v>--</v>
      </c>
      <c r="N189" s="26" t="str" cm="1">
        <f t="array" ref="N189">IF(AND(I189&lt;&gt;"CONST",L189=0),INDEX('D2'!A:A,4-BIN2DEC(MID($B189,15,2))),"--")</f>
        <v>--</v>
      </c>
      <c r="O189" s="11">
        <f t="shared" si="24"/>
        <v>0</v>
      </c>
      <c r="P189" s="11">
        <f t="shared" si="25"/>
        <v>0</v>
      </c>
      <c r="Q189" s="11">
        <f t="shared" si="26"/>
        <v>0</v>
      </c>
      <c r="R189" s="10" t="str" cm="1">
        <f t="array" ref="R189">INDEX(Types!A:A,1+BIN2DEC(MID($B189,20,2)))</f>
        <v>Control</v>
      </c>
      <c r="S189" s="10" t="str" cm="1">
        <f t="array" ref="S189">IF(R189="ALU",INDEX(ALUOps!A:A,32-BIN2DEC(MID($B189,22,5))),"")</f>
        <v/>
      </c>
      <c r="T189" s="10" t="str" cm="1">
        <f t="array" ref="T189">IF(R189="ALU",INDEX(Tmp!A:A,4-BIN2DEC(MID($B189,27,2))),"")</f>
        <v/>
      </c>
      <c r="U189" s="11" t="str">
        <f t="shared" si="23"/>
        <v/>
      </c>
      <c r="V189" s="9" t="str" cm="1">
        <f t="array" ref="V189">IF(R189="Jump",INDEX(Jcond!A:A,16-BIN2DEC(MID($B189,22,4))),"")</f>
        <v/>
      </c>
      <c r="W189" s="9" t="str">
        <f t="shared" si="27"/>
        <v/>
      </c>
      <c r="X189" s="54" t="str" cm="1">
        <f t="array" ref="X189">IF(R189="Control",INDEX(IC!A:A,16-BIN2DEC(MID($B189,21,4))),"")</f>
        <v>--</v>
      </c>
      <c r="Y189" s="54" t="str" cm="1">
        <f t="array" ref="Y189">IF(X189="CALL",INDEX(Subroutines!A:A,32-BIN2DEC(MID($B189,25,5))),"")</f>
        <v/>
      </c>
      <c r="Z189" s="54" t="str" cm="1">
        <f t="array" ref="Z189">IF(R189="Control",INDEX(EC!A:A,8-BIN2DEC(MID($B189,25,3))),"")</f>
        <v>--</v>
      </c>
      <c r="AA189" s="54" t="str" cm="1">
        <f t="array" ref="AA189">IF(R189="Control",INDEX(SR!A:A,4-BIN2DEC(MID($B189,28,2))),"")</f>
        <v>--</v>
      </c>
      <c r="AE189" s="60"/>
    </row>
    <row r="190" spans="1:36" x14ac:dyDescent="0.25">
      <c r="A190" s="4" t="str">
        <f t="shared" si="20"/>
        <v>0BC</v>
      </c>
      <c r="B190" s="2" t="s">
        <v>154</v>
      </c>
      <c r="C190" s="35"/>
      <c r="D190" s="2" t="s">
        <v>200</v>
      </c>
      <c r="E190" s="2" t="s">
        <v>931</v>
      </c>
      <c r="F190" s="2" t="s">
        <v>462</v>
      </c>
      <c r="G190" s="2"/>
      <c r="H190" s="3">
        <f t="shared" si="21"/>
        <v>0</v>
      </c>
      <c r="I190" s="27" t="str" cm="1">
        <f t="array" ref="I190">IF(H190=0,INDEX(Source1!A:A, 32-BIN2DEC(LEFT($B190,5))),"--")</f>
        <v>C</v>
      </c>
      <c r="J190" s="63" t="str">
        <f t="shared" si="19"/>
        <v>--</v>
      </c>
      <c r="K190" s="27" t="str" cm="1">
        <f t="array" ref="K190">IF(H190=0,INDEX(Dest1!A:A,32-BIN2DEC(MID($B190,6,5))),"--")</f>
        <v>LC</v>
      </c>
      <c r="L190" s="27">
        <f t="shared" si="22"/>
        <v>0</v>
      </c>
      <c r="M190" s="27" t="str" cm="1">
        <f t="array" ref="M190">IF(AND(I190&lt;&gt;"CONST",L190=0),INDEX(Source2!A:A,16-BIN2DEC(MID($B190,11,4))),"--")</f>
        <v>C</v>
      </c>
      <c r="N190" s="23" t="str" cm="1">
        <f t="array" ref="N190">IF(AND(I190&lt;&gt;"CONST",L190=0),INDEX('D2'!A:A,4-BIN2DEC(MID($B190,15,2))),"--")</f>
        <v>tmpB</v>
      </c>
      <c r="O190" s="6">
        <f t="shared" si="24"/>
        <v>0</v>
      </c>
      <c r="P190" s="6">
        <f t="shared" si="25"/>
        <v>0</v>
      </c>
      <c r="Q190" s="6">
        <f t="shared" si="26"/>
        <v>0</v>
      </c>
      <c r="R190" s="3" t="str" cm="1">
        <f t="array" ref="R190">INDEX(Types!A:A,1+BIN2DEC(MID($B190,20,2)))</f>
        <v>ALU</v>
      </c>
      <c r="S190" s="3" t="str" cm="1">
        <f t="array" ref="S190">IF(R190="ALU",INDEX(ALUOps!A:A,32-BIN2DEC(MID($B190,22,5))),"")</f>
        <v>PASS</v>
      </c>
      <c r="T190" s="3" t="str" cm="1">
        <f t="array" ref="T190">IF(R190="ALU",INDEX(Tmp!A:A,4-BIN2DEC(MID($B190,27,2))),"")</f>
        <v>tmpB</v>
      </c>
      <c r="U190" s="6">
        <f t="shared" si="23"/>
        <v>0</v>
      </c>
      <c r="V190" t="str" cm="1">
        <f t="array" ref="V190">IF(R190="Jump",INDEX(Jcond!A:A,16-BIN2DEC(MID($B190,22,4))),"")</f>
        <v/>
      </c>
      <c r="W190" t="str">
        <f t="shared" si="27"/>
        <v/>
      </c>
      <c r="X190" s="5" t="str" cm="1">
        <f t="array" ref="X190">IF(R190="Control",INDEX(IC!A:A,16-BIN2DEC(MID($B190,21,4))),"")</f>
        <v/>
      </c>
      <c r="Y190" s="5" t="str" cm="1">
        <f t="array" ref="Y190">IF(X190="CALL",INDEX(Subroutines!A:A,32-BIN2DEC(MID($B190,25,5))),"")</f>
        <v/>
      </c>
      <c r="Z190" s="5" t="str" cm="1">
        <f t="array" ref="Z190">IF(R190="Control",INDEX(EC!A:A,8-BIN2DEC(MID($B190,25,3))),"")</f>
        <v/>
      </c>
      <c r="AA190" s="5" t="str" cm="1">
        <f t="array" ref="AA190">IF(R190="Control",INDEX(SR!A:A,4-BIN2DEC(MID($B190,28,2))),"")</f>
        <v/>
      </c>
      <c r="AD190" t="s">
        <v>1296</v>
      </c>
      <c r="AJ190" s="1" t="s">
        <v>197</v>
      </c>
    </row>
    <row r="191" spans="1:36" x14ac:dyDescent="0.25">
      <c r="A191" s="4" t="str">
        <f t="shared" si="20"/>
        <v>0BD</v>
      </c>
      <c r="B191" s="2" t="s">
        <v>174</v>
      </c>
      <c r="C191" s="35"/>
      <c r="D191" s="3"/>
      <c r="E191" s="3"/>
      <c r="F191" s="3"/>
      <c r="G191" s="3"/>
      <c r="H191" s="3">
        <f t="shared" si="21"/>
        <v>0</v>
      </c>
      <c r="I191" s="27" t="str" cm="1">
        <f t="array" ref="I191">IF(H191=0,INDEX(Source1!A:A, 32-BIN2DEC(LEFT($B191,5))),"--")</f>
        <v>DIRSZ</v>
      </c>
      <c r="J191" s="63" t="str">
        <f t="shared" si="19"/>
        <v>--</v>
      </c>
      <c r="K191" s="27" t="str" cm="1">
        <f t="array" ref="K191">IF(H191=0,INDEX(Dest1!A:A,32-BIN2DEC(MID($B191,6,5))),"--")</f>
        <v>tmpC</v>
      </c>
      <c r="L191" s="27">
        <f t="shared" si="22"/>
        <v>0</v>
      </c>
      <c r="M191" s="27" t="str" cm="1">
        <f t="array" ref="M191">IF(AND(I191&lt;&gt;"CONST",L191=0),INDEX(Source2!A:A,16-BIN2DEC(MID($B191,11,4))),"--")</f>
        <v>SIGMA</v>
      </c>
      <c r="N191" s="23" t="str" cm="1">
        <f t="array" ref="N191">IF(AND(I191&lt;&gt;"CONST",L191=0),INDEX('D2'!A:A,4-BIN2DEC(MID($B191,15,2))),"--")</f>
        <v>NULL</v>
      </c>
      <c r="O191" s="6">
        <f t="shared" si="24"/>
        <v>0</v>
      </c>
      <c r="P191" s="6">
        <f t="shared" si="25"/>
        <v>0</v>
      </c>
      <c r="Q191" s="6">
        <f t="shared" si="26"/>
        <v>0</v>
      </c>
      <c r="R191" s="3" t="str" cm="1">
        <f t="array" ref="R191">INDEX(Types!A:A,1+BIN2DEC(MID($B191,20,2)))</f>
        <v>ALU</v>
      </c>
      <c r="S191" s="3" t="str" cm="1">
        <f t="array" ref="S191">IF(R191="ALU",INDEX(ALUOps!A:A,32-BIN2DEC(MID($B191,22,5))),"")</f>
        <v>ADD</v>
      </c>
      <c r="T191" s="3" t="str" cm="1">
        <f t="array" ref="T191">IF(R191="ALU",INDEX(Tmp!A:A,4-BIN2DEC(MID($B191,27,2))),"")</f>
        <v>tmpC</v>
      </c>
      <c r="U191" s="6">
        <f t="shared" si="23"/>
        <v>0</v>
      </c>
      <c r="V191" t="str" cm="1">
        <f t="array" ref="V191">IF(R191="Jump",INDEX(Jcond!A:A,16-BIN2DEC(MID($B191,22,4))),"")</f>
        <v/>
      </c>
      <c r="W191" t="str">
        <f t="shared" si="27"/>
        <v/>
      </c>
      <c r="X191" s="5" t="str" cm="1">
        <f t="array" ref="X191">IF(R191="Control",INDEX(IC!A:A,16-BIN2DEC(MID($B191,21,4))),"")</f>
        <v/>
      </c>
      <c r="Y191" s="5" t="str" cm="1">
        <f t="array" ref="Y191">IF(X191="CALL",INDEX(Subroutines!A:A,32-BIN2DEC(MID($B191,25,5))),"")</f>
        <v/>
      </c>
      <c r="Z191" s="5" t="str" cm="1">
        <f t="array" ref="Z191">IF(R191="Control",INDEX(EC!A:A,8-BIN2DEC(MID($B191,25,3))),"")</f>
        <v/>
      </c>
      <c r="AA191" s="5" t="str" cm="1">
        <f t="array" ref="AA191">IF(R191="Control",INDEX(SR!A:A,4-BIN2DEC(MID($B191,28,2))),"")</f>
        <v/>
      </c>
    </row>
    <row r="192" spans="1:36" x14ac:dyDescent="0.25">
      <c r="A192" s="4" t="str">
        <f t="shared" si="20"/>
        <v>0BE</v>
      </c>
      <c r="B192" s="2" t="s">
        <v>201</v>
      </c>
      <c r="C192" s="35"/>
      <c r="D192" s="3"/>
      <c r="E192" s="3"/>
      <c r="F192" s="3"/>
      <c r="G192" s="3"/>
      <c r="H192" s="3">
        <f t="shared" si="21"/>
        <v>0</v>
      </c>
      <c r="I192" s="27" t="str" cm="1">
        <f t="array" ref="I192">IF(H192=0,INDEX(Source1!A:A, 32-BIN2DEC(LEFT($B192,5))),"--")</f>
        <v>OP1</v>
      </c>
      <c r="J192" s="63" t="str">
        <f t="shared" si="19"/>
        <v>--</v>
      </c>
      <c r="K192" s="27" t="str" cm="1">
        <f t="array" ref="K192">IF(H192=0,INDEX(Dest1!A:A,32-BIN2DEC(MID($B192,6,5))),"--")</f>
        <v>TEMP</v>
      </c>
      <c r="L192" s="27">
        <f t="shared" si="22"/>
        <v>1</v>
      </c>
      <c r="M192" s="27" t="str" cm="1">
        <f t="array" ref="M192">IF(AND(I192&lt;&gt;"CONST",L192=0),INDEX(Source2!A:A,16-BIN2DEC(MID($B192,11,4))),"--")</f>
        <v>--</v>
      </c>
      <c r="N192" s="23" t="str" cm="1">
        <f t="array" ref="N192">IF(AND(I192&lt;&gt;"CONST",L192=0),INDEX('D2'!A:A,4-BIN2DEC(MID($B192,15,2))),"--")</f>
        <v>--</v>
      </c>
      <c r="O192" s="6">
        <f t="shared" si="24"/>
        <v>0</v>
      </c>
      <c r="P192" s="6">
        <f t="shared" si="25"/>
        <v>0</v>
      </c>
      <c r="Q192" s="6">
        <f t="shared" si="26"/>
        <v>0</v>
      </c>
      <c r="R192" s="3" t="str" cm="1">
        <f t="array" ref="R192">INDEX(Types!A:A,1+BIN2DEC(MID($B192,20,2)))</f>
        <v>Jump</v>
      </c>
      <c r="S192" s="3" t="str" cm="1">
        <f t="array" ref="S192">IF(R192="ALU",INDEX(ALUOps!A:A,32-BIN2DEC(MID($B192,22,5))),"")</f>
        <v/>
      </c>
      <c r="T192" s="3" t="str" cm="1">
        <f t="array" ref="T192">IF(R192="ALU",INDEX(Tmp!A:A,4-BIN2DEC(MID($B192,27,2))),"")</f>
        <v/>
      </c>
      <c r="U192" s="6" t="str">
        <f t="shared" si="23"/>
        <v/>
      </c>
      <c r="V192" t="str" cm="1">
        <f t="array" ref="V192">IF(R192="Jump",INDEX(Jcond!A:A,16-BIN2DEC(MID($B192,22,4))),"")</f>
        <v>JZ</v>
      </c>
      <c r="W192">
        <f t="shared" si="27"/>
        <v>5</v>
      </c>
      <c r="X192" s="5" t="str" cm="1">
        <f t="array" ref="X192">IF(R192="Control",INDEX(IC!A:A,16-BIN2DEC(MID($B192,21,4))),"")</f>
        <v/>
      </c>
      <c r="Y192" s="5" t="str" cm="1">
        <f t="array" ref="Y192">IF(X192="CALL",INDEX(Subroutines!A:A,32-BIN2DEC(MID($B192,25,5))),"")</f>
        <v/>
      </c>
      <c r="Z192" s="5" t="str" cm="1">
        <f t="array" ref="Z192">IF(R192="Control",INDEX(EC!A:A,8-BIN2DEC(MID($B192,25,3))),"")</f>
        <v/>
      </c>
      <c r="AA192" s="5" t="str" cm="1">
        <f t="array" ref="AA192">IF(R192="Control",INDEX(SR!A:A,4-BIN2DEC(MID($B192,28,2))),"")</f>
        <v/>
      </c>
    </row>
    <row r="193" spans="1:36" x14ac:dyDescent="0.25">
      <c r="A193" s="4" t="str">
        <f t="shared" si="20"/>
        <v>0BF</v>
      </c>
      <c r="B193" s="2" t="s">
        <v>202</v>
      </c>
      <c r="C193" s="35"/>
      <c r="D193" s="3"/>
      <c r="E193" s="3"/>
      <c r="F193" s="3"/>
      <c r="G193" s="3"/>
      <c r="H193" s="3">
        <f t="shared" si="21"/>
        <v>0</v>
      </c>
      <c r="I193" s="27" t="str" cm="1">
        <f t="array" ref="I193">IF(H193=0,INDEX(Source1!A:A, 32-BIN2DEC(LEFT($B193,5))),"--")</f>
        <v>DI</v>
      </c>
      <c r="J193" s="63" t="str">
        <f t="shared" si="19"/>
        <v>--</v>
      </c>
      <c r="K193" s="27" t="str" cm="1">
        <f t="array" ref="K193">IF(H193=0,INDEX(Dest1!A:A,32-BIN2DEC(MID($B193,6,5))),"--")</f>
        <v>DP</v>
      </c>
      <c r="L193" s="27">
        <f t="shared" si="22"/>
        <v>0</v>
      </c>
      <c r="M193" s="27" t="str" cm="1">
        <f t="array" ref="M193">IF(AND(I193&lt;&gt;"CONST",L193=0),INDEX(Source2!A:A,16-BIN2DEC(MID($B193,11,4))),"--")</f>
        <v>DI</v>
      </c>
      <c r="N193" s="23" t="str" cm="1">
        <f t="array" ref="N193">IF(AND(I193&lt;&gt;"CONST",L193=0),INDEX('D2'!A:A,4-BIN2DEC(MID($B193,15,2))),"--")</f>
        <v>tmpB</v>
      </c>
      <c r="O193" s="6">
        <f t="shared" si="24"/>
        <v>0</v>
      </c>
      <c r="P193" s="6">
        <f t="shared" si="25"/>
        <v>0</v>
      </c>
      <c r="Q193" s="6">
        <f t="shared" si="26"/>
        <v>0</v>
      </c>
      <c r="R193" s="3" t="str" cm="1">
        <f t="array" ref="R193">INDEX(Types!A:A,1+BIN2DEC(MID($B193,20,2)))</f>
        <v>Control</v>
      </c>
      <c r="S193" s="3" t="str" cm="1">
        <f t="array" ref="S193">IF(R193="ALU",INDEX(ALUOps!A:A,32-BIN2DEC(MID($B193,22,5))),"")</f>
        <v/>
      </c>
      <c r="T193" s="3" t="str" cm="1">
        <f t="array" ref="T193">IF(R193="ALU",INDEX(Tmp!A:A,4-BIN2DEC(MID($B193,27,2))),"")</f>
        <v/>
      </c>
      <c r="U193" s="6" t="str">
        <f t="shared" si="23"/>
        <v/>
      </c>
      <c r="V193" t="str" cm="1">
        <f t="array" ref="V193">IF(R193="Jump",INDEX(Jcond!A:A,16-BIN2DEC(MID($B193,22,4))),"")</f>
        <v/>
      </c>
      <c r="W193" t="str">
        <f t="shared" si="27"/>
        <v/>
      </c>
      <c r="X193" s="5" t="str" cm="1">
        <f t="array" ref="X193">IF(R193="Control",INDEX(IC!A:A,16-BIN2DEC(MID($B193,21,4))),"")</f>
        <v>--</v>
      </c>
      <c r="Y193" s="5" t="str" cm="1">
        <f t="array" ref="Y193">IF(X193="CALL",INDEX(Subroutines!A:A,32-BIN2DEC(MID($B193,25,5))),"")</f>
        <v/>
      </c>
      <c r="Z193" s="5" t="str" cm="1">
        <f t="array" ref="Z193">IF(R193="Control",INDEX(EC!A:A,8-BIN2DEC(MID($B193,25,3))),"")</f>
        <v>MW</v>
      </c>
      <c r="AA193" s="5" t="str" cm="1">
        <f t="array" ref="AA193">IF(R193="Control",INDEX(SR!A:A,4-BIN2DEC(MID($B193,28,2))),"")</f>
        <v>ES</v>
      </c>
    </row>
    <row r="194" spans="1:36" x14ac:dyDescent="0.25">
      <c r="A194" s="4" t="str">
        <f t="shared" si="20"/>
        <v>0C0</v>
      </c>
      <c r="B194" s="2" t="s">
        <v>203</v>
      </c>
      <c r="C194" s="35"/>
      <c r="D194" s="2" t="s">
        <v>204</v>
      </c>
      <c r="E194" s="2" t="s">
        <v>931</v>
      </c>
      <c r="F194" s="2" t="s">
        <v>928</v>
      </c>
      <c r="G194" s="2"/>
      <c r="H194" s="3">
        <f t="shared" si="21"/>
        <v>0</v>
      </c>
      <c r="I194" s="27" t="str" cm="1">
        <f t="array" ref="I194">IF(H194=0,INDEX(Source1!A:A, 32-BIN2DEC(LEFT($B194,5))),"--")</f>
        <v>SIGMA</v>
      </c>
      <c r="J194" s="63" t="str">
        <f t="shared" ref="J194:J257" si="28">IF(I194="CONST",31-BIN2DEC(MID($B194,12,5)),"--")</f>
        <v>--</v>
      </c>
      <c r="K194" s="27" t="str" cm="1">
        <f t="array" ref="K194">IF(H194=0,INDEX(Dest1!A:A,32-BIN2DEC(MID($B194,6,5))),"--")</f>
        <v>DI</v>
      </c>
      <c r="L194" s="27">
        <f t="shared" si="22"/>
        <v>1</v>
      </c>
      <c r="M194" s="27" t="str" cm="1">
        <f t="array" ref="M194">IF(AND(I194&lt;&gt;"CONST",L194=0),INDEX(Source2!A:A,16-BIN2DEC(MID($B194,11,4))),"--")</f>
        <v>--</v>
      </c>
      <c r="N194" s="23" t="str" cm="1">
        <f t="array" ref="N194">IF(AND(I194&lt;&gt;"CONST",L194=0),INDEX('D2'!A:A,4-BIN2DEC(MID($B194,15,2))),"--")</f>
        <v>--</v>
      </c>
      <c r="O194" s="6">
        <f t="shared" si="24"/>
        <v>0</v>
      </c>
      <c r="P194" s="6">
        <f t="shared" si="25"/>
        <v>0</v>
      </c>
      <c r="Q194" s="6">
        <f t="shared" si="26"/>
        <v>0</v>
      </c>
      <c r="R194" s="3" t="str" cm="1">
        <f t="array" ref="R194">INDEX(Types!A:A,1+BIN2DEC(MID($B194,20,2)))</f>
        <v>Jump</v>
      </c>
      <c r="S194" s="3" t="str" cm="1">
        <f t="array" ref="S194">IF(R194="ALU",INDEX(ALUOps!A:A,32-BIN2DEC(MID($B194,22,5))),"")</f>
        <v/>
      </c>
      <c r="T194" s="3" t="str" cm="1">
        <f t="array" ref="T194">IF(R194="ALU",INDEX(Tmp!A:A,4-BIN2DEC(MID($B194,27,2))),"")</f>
        <v/>
      </c>
      <c r="U194" s="6" t="str">
        <f t="shared" si="23"/>
        <v/>
      </c>
      <c r="V194" t="str" cm="1">
        <f t="array" ref="V194">IF(R194="Jump",INDEX(Jcond!A:A,16-BIN2DEC(MID($B194,22,4))),"")</f>
        <v>REP</v>
      </c>
      <c r="W194">
        <f t="shared" si="27"/>
        <v>3</v>
      </c>
      <c r="X194" s="5" t="str" cm="1">
        <f t="array" ref="X194">IF(R194="Control",INDEX(IC!A:A,16-BIN2DEC(MID($B194,21,4))),"")</f>
        <v/>
      </c>
      <c r="Y194" s="5" t="str" cm="1">
        <f t="array" ref="Y194">IF(X194="CALL",INDEX(Subroutines!A:A,32-BIN2DEC(MID($B194,25,5))),"")</f>
        <v/>
      </c>
      <c r="Z194" s="5" t="str" cm="1">
        <f t="array" ref="Z194">IF(R194="Control",INDEX(EC!A:A,8-BIN2DEC(MID($B194,25,3))),"")</f>
        <v/>
      </c>
      <c r="AA194" s="5" t="str" cm="1">
        <f t="array" ref="AA194">IF(R194="Control",INDEX(SR!A:A,4-BIN2DEC(MID($B194,28,2))),"")</f>
        <v/>
      </c>
      <c r="AJ194" s="1" t="s">
        <v>197</v>
      </c>
    </row>
    <row r="195" spans="1:36" x14ac:dyDescent="0.25">
      <c r="A195" s="4" t="str">
        <f t="shared" ref="A195:A258" si="29">DEC2HEX(ROW(A194)-ROW($A$1),3)</f>
        <v>0C1</v>
      </c>
      <c r="B195" s="2" t="s">
        <v>163</v>
      </c>
      <c r="C195" s="35"/>
      <c r="D195" s="3"/>
      <c r="E195" s="3"/>
      <c r="F195" s="3"/>
      <c r="G195" s="3"/>
      <c r="H195" s="3">
        <f t="shared" ref="H195:H258" si="30">IF(BIN2DEC(LEFT($B195,10))=0,1,0)</f>
        <v>0</v>
      </c>
      <c r="I195" s="27" t="str" cm="1">
        <f t="array" ref="I195">IF(H195=0,INDEX(Source1!A:A, 32-BIN2DEC(LEFT($B195,5))),"--")</f>
        <v>LC</v>
      </c>
      <c r="J195" s="63" t="str">
        <f t="shared" si="28"/>
        <v>--</v>
      </c>
      <c r="K195" s="27" t="str" cm="1">
        <f t="array" ref="K195">IF(H195=0,INDEX(Dest1!A:A,32-BIN2DEC(MID($B195,6,5))),"--")</f>
        <v>C</v>
      </c>
      <c r="L195" s="27">
        <f t="shared" ref="L195:L258" si="31">IF(BIN2DEC(MID($B195,11,6))=0,1,0)</f>
        <v>1</v>
      </c>
      <c r="M195" s="27" t="str" cm="1">
        <f t="array" ref="M195">IF(AND(I195&lt;&gt;"CONST",L195=0),INDEX(Source2!A:A,16-BIN2DEC(MID($B195,11,4))),"--")</f>
        <v>--</v>
      </c>
      <c r="N195" s="23" t="str" cm="1">
        <f t="array" ref="N195">IF(AND(I195&lt;&gt;"CONST",L195=0),INDEX('D2'!A:A,4-BIN2DEC(MID($B195,15,2))),"--")</f>
        <v>--</v>
      </c>
      <c r="O195" s="6">
        <f t="shared" si="24"/>
        <v>0</v>
      </c>
      <c r="P195" s="6">
        <f t="shared" ref="P195:P258" si="32">BIN2DEC(MID($B195,18,1))</f>
        <v>0</v>
      </c>
      <c r="Q195" s="6">
        <f t="shared" ref="Q195:Q258" si="33">BIN2DEC(MID($B195,19,1))</f>
        <v>0</v>
      </c>
      <c r="R195" s="3" t="str" cm="1">
        <f t="array" ref="R195">INDEX(Types!A:A,1+BIN2DEC(MID($B195,20,2)))</f>
        <v>Control</v>
      </c>
      <c r="S195" s="3" t="str" cm="1">
        <f t="array" ref="S195">IF(R195="ALU",INDEX(ALUOps!A:A,32-BIN2DEC(MID($B195,22,5))),"")</f>
        <v/>
      </c>
      <c r="T195" s="3" t="str" cm="1">
        <f t="array" ref="T195">IF(R195="ALU",INDEX(Tmp!A:A,4-BIN2DEC(MID($B195,27,2))),"")</f>
        <v/>
      </c>
      <c r="U195" s="6" t="str">
        <f t="shared" ref="U195:U258" si="34">IF(R195="ALU",1-BIN2DEC(MID($B195,29,1)),"")</f>
        <v/>
      </c>
      <c r="V195" t="str" cm="1">
        <f t="array" ref="V195">IF(R195="Jump",INDEX(Jcond!A:A,16-BIN2DEC(MID($B195,22,4))),"")</f>
        <v/>
      </c>
      <c r="W195" t="str">
        <f t="shared" si="27"/>
        <v/>
      </c>
      <c r="X195" s="5" t="str" cm="1">
        <f t="array" ref="X195">IF(R195="Control",INDEX(IC!A:A,16-BIN2DEC(MID($B195,21,4))),"")</f>
        <v>CALL</v>
      </c>
      <c r="Y195" s="5" t="str" cm="1">
        <f t="array" ref="Y195">IF(X195="CALL",INDEX(Subroutines!A:A,32-BIN2DEC(MID($B195,25,5))),"")</f>
        <v>REP</v>
      </c>
      <c r="Z195" s="5" t="str" cm="1">
        <f t="array" ref="Z195">IF(R195="Control",INDEX(EC!A:A,8-BIN2DEC(MID($B195,25,3))),"")</f>
        <v>MW</v>
      </c>
      <c r="AA195" s="5" t="str" cm="1">
        <f t="array" ref="AA195">IF(R195="Control",INDEX(SR!A:A,4-BIN2DEC(MID($B195,28,2))),"")</f>
        <v>ES</v>
      </c>
    </row>
    <row r="196" spans="1:36" s="15" customFormat="1" x14ac:dyDescent="0.25">
      <c r="A196" s="12" t="str">
        <f t="shared" si="29"/>
        <v>0C2</v>
      </c>
      <c r="B196" s="13" t="s">
        <v>4</v>
      </c>
      <c r="C196" s="36"/>
      <c r="D196" s="14"/>
      <c r="E196" s="14"/>
      <c r="F196" s="14"/>
      <c r="G196" s="14"/>
      <c r="H196" s="14">
        <f t="shared" si="30"/>
        <v>1</v>
      </c>
      <c r="I196" s="28" t="str" cm="1">
        <f t="array" ref="I196">IF(H196=0,INDEX(Source1!A:A, 32-BIN2DEC(LEFT($B196,5))),"--")</f>
        <v>--</v>
      </c>
      <c r="J196" s="64" t="str">
        <f t="shared" si="28"/>
        <v>--</v>
      </c>
      <c r="K196" s="28" t="str" cm="1">
        <f t="array" ref="K196">IF(H196=0,INDEX(Dest1!A:A,32-BIN2DEC(MID($B196,6,5))),"--")</f>
        <v>--</v>
      </c>
      <c r="L196" s="28">
        <f t="shared" si="31"/>
        <v>1</v>
      </c>
      <c r="M196" s="28" t="str" cm="1">
        <f t="array" ref="M196">IF(AND(I196&lt;&gt;"CONST",L196=0),INDEX(Source2!A:A,16-BIN2DEC(MID($B196,11,4))),"--")</f>
        <v>--</v>
      </c>
      <c r="N196" s="24" t="str" cm="1">
        <f t="array" ref="N196">IF(AND(I196&lt;&gt;"CONST",L196=0),INDEX('D2'!A:A,4-BIN2DEC(MID($B196,15,2))),"--")</f>
        <v>--</v>
      </c>
      <c r="O196" s="16"/>
      <c r="P196" s="16"/>
      <c r="Q196" s="16"/>
      <c r="R196" s="14"/>
      <c r="S196" s="14" t="str" cm="1">
        <f t="array" ref="S196">IF(R196="ALU",INDEX(ALUOps!A:A,32-BIN2DEC(MID($B196,22,5))),"")</f>
        <v/>
      </c>
      <c r="T196" s="14" t="str" cm="1">
        <f t="array" ref="T196">IF(R196="ALU",INDEX(Tmp!A:A,4-BIN2DEC(MID($B196,27,2))),"")</f>
        <v/>
      </c>
      <c r="U196" s="16" t="str">
        <f t="shared" si="34"/>
        <v/>
      </c>
      <c r="V196" s="15" t="str" cm="1">
        <f t="array" ref="V196">IF(R196="Jump",INDEX(Jcond!A:A,16-BIN2DEC(MID($B196,22,4))),"")</f>
        <v/>
      </c>
      <c r="W196" s="15" t="str">
        <f t="shared" si="27"/>
        <v/>
      </c>
      <c r="X196" s="52" t="str" cm="1">
        <f t="array" ref="X196">IF(R196="Control",INDEX(IC!A:A,16-BIN2DEC(MID($B196,21,4))),"")</f>
        <v/>
      </c>
      <c r="Y196" s="52" t="str" cm="1">
        <f t="array" ref="Y196">IF(X196="CALL",INDEX(Subroutines!A:A,32-BIN2DEC(MID($B196,25,5))),"")</f>
        <v/>
      </c>
      <c r="Z196" s="52" t="str" cm="1">
        <f t="array" ref="Z196">IF(R196="Control",INDEX(EC!A:A,8-BIN2DEC(MID($B196,25,3))),"")</f>
        <v/>
      </c>
      <c r="AA196" s="52" t="str" cm="1">
        <f t="array" ref="AA196">IF(R196="Control",INDEX(SR!A:A,4-BIN2DEC(MID($B196,28,2))),"")</f>
        <v/>
      </c>
      <c r="AE196" s="58"/>
    </row>
    <row r="197" spans="1:36" s="20" customFormat="1" ht="15.75" thickBot="1" x14ac:dyDescent="0.3">
      <c r="A197" s="17" t="str">
        <f t="shared" si="29"/>
        <v>0C3</v>
      </c>
      <c r="B197" s="18" t="s">
        <v>4</v>
      </c>
      <c r="C197" s="37"/>
      <c r="D197" s="19"/>
      <c r="E197" s="19"/>
      <c r="F197" s="19"/>
      <c r="G197" s="19"/>
      <c r="H197" s="19">
        <f t="shared" si="30"/>
        <v>1</v>
      </c>
      <c r="I197" s="29" t="str" cm="1">
        <f t="array" ref="I197">IF(H197=0,INDEX(Source1!A:A, 32-BIN2DEC(LEFT($B197,5))),"--")</f>
        <v>--</v>
      </c>
      <c r="J197" s="65" t="str">
        <f t="shared" si="28"/>
        <v>--</v>
      </c>
      <c r="K197" s="29" t="str" cm="1">
        <f t="array" ref="K197">IF(H197=0,INDEX(Dest1!A:A,32-BIN2DEC(MID($B197,6,5))),"--")</f>
        <v>--</v>
      </c>
      <c r="L197" s="29">
        <f t="shared" si="31"/>
        <v>1</v>
      </c>
      <c r="M197" s="29" t="str" cm="1">
        <f t="array" ref="M197">IF(AND(I197&lt;&gt;"CONST",L197=0),INDEX(Source2!A:A,16-BIN2DEC(MID($B197,11,4))),"--")</f>
        <v>--</v>
      </c>
      <c r="N197" s="25" t="str" cm="1">
        <f t="array" ref="N197">IF(AND(I197&lt;&gt;"CONST",L197=0),INDEX('D2'!A:A,4-BIN2DEC(MID($B197,15,2))),"--")</f>
        <v>--</v>
      </c>
      <c r="O197" s="21"/>
      <c r="P197" s="21"/>
      <c r="Q197" s="21"/>
      <c r="R197" s="19"/>
      <c r="S197" s="19" t="str" cm="1">
        <f t="array" ref="S197">IF(R197="ALU",INDEX(ALUOps!A:A,32-BIN2DEC(MID($B197,22,5))),"")</f>
        <v/>
      </c>
      <c r="T197" s="19" t="str" cm="1">
        <f t="array" ref="T197">IF(R197="ALU",INDEX(Tmp!A:A,4-BIN2DEC(MID($B197,27,2))),"")</f>
        <v/>
      </c>
      <c r="U197" s="21" t="str">
        <f t="shared" si="34"/>
        <v/>
      </c>
      <c r="V197" s="20" t="str" cm="1">
        <f t="array" ref="V197">IF(R197="Jump",INDEX(Jcond!A:A,16-BIN2DEC(MID($B197,22,4))),"")</f>
        <v/>
      </c>
      <c r="W197" s="20" t="str">
        <f t="shared" si="27"/>
        <v/>
      </c>
      <c r="X197" s="53" t="str" cm="1">
        <f t="array" ref="X197">IF(R197="Control",INDEX(IC!A:A,16-BIN2DEC(MID($B197,21,4))),"")</f>
        <v/>
      </c>
      <c r="Y197" s="53" t="str" cm="1">
        <f t="array" ref="Y197">IF(X197="CALL",INDEX(Subroutines!A:A,32-BIN2DEC(MID($B197,25,5))),"")</f>
        <v/>
      </c>
      <c r="Z197" s="53" t="str" cm="1">
        <f t="array" ref="Z197">IF(R197="Control",INDEX(EC!A:A,8-BIN2DEC(MID($B197,25,3))),"")</f>
        <v/>
      </c>
      <c r="AA197" s="53" t="str" cm="1">
        <f t="array" ref="AA197">IF(R197="Control",INDEX(SR!A:A,4-BIN2DEC(MID($B197,28,2))),"")</f>
        <v/>
      </c>
      <c r="AE197" s="59"/>
    </row>
    <row r="198" spans="1:36" x14ac:dyDescent="0.25">
      <c r="A198" s="4" t="str">
        <f t="shared" si="29"/>
        <v>0C4</v>
      </c>
      <c r="B198" s="2" t="s">
        <v>142</v>
      </c>
      <c r="C198" s="35"/>
      <c r="D198" s="2" t="s">
        <v>205</v>
      </c>
      <c r="E198" s="2" t="s">
        <v>929</v>
      </c>
      <c r="F198" s="2" t="s">
        <v>462</v>
      </c>
      <c r="G198" s="2"/>
      <c r="H198" s="3">
        <f t="shared" si="30"/>
        <v>0</v>
      </c>
      <c r="I198" s="27" t="str" cm="1">
        <f t="array" ref="I198">IF(H198=0,INDEX(Source1!A:A, 32-BIN2DEC(LEFT($B198,5))),"--")</f>
        <v>DIRSZ</v>
      </c>
      <c r="J198" s="63" t="str">
        <f t="shared" si="28"/>
        <v>--</v>
      </c>
      <c r="K198" s="27" t="str" cm="1">
        <f t="array" ref="K198">IF(H198=0,INDEX(Dest1!A:A,32-BIN2DEC(MID($B198,6,5))),"--")</f>
        <v>tmpC</v>
      </c>
      <c r="L198" s="27">
        <f t="shared" si="31"/>
        <v>0</v>
      </c>
      <c r="M198" s="27" t="str" cm="1">
        <f t="array" ref="M198">IF(AND(I198&lt;&gt;"CONST",L198=0),INDEX(Source2!A:A,16-BIN2DEC(MID($B198,11,4))),"--")</f>
        <v>SI</v>
      </c>
      <c r="N198" s="23" t="str" cm="1">
        <f t="array" ref="N198">IF(AND(I198&lt;&gt;"CONST",L198=0),INDEX('D2'!A:A,4-BIN2DEC(MID($B198,15,2))),"--")</f>
        <v>tmpB</v>
      </c>
      <c r="O198" s="6">
        <f t="shared" ref="O198:O259" si="35">BIN2DEC(MID($B198,17,1))</f>
        <v>0</v>
      </c>
      <c r="P198" s="6">
        <f t="shared" si="32"/>
        <v>0</v>
      </c>
      <c r="Q198" s="6">
        <f t="shared" si="33"/>
        <v>0</v>
      </c>
      <c r="R198" s="3" t="str" cm="1">
        <f t="array" ref="R198">INDEX(Types!A:A,1+BIN2DEC(MID($B198,20,2)))</f>
        <v>ALU</v>
      </c>
      <c r="S198" s="3" t="str" cm="1">
        <f t="array" ref="S198">IF(R198="ALU",INDEX(ALUOps!A:A,32-BIN2DEC(MID($B198,22,5))),"")</f>
        <v>ADD</v>
      </c>
      <c r="T198" s="3" t="str" cm="1">
        <f t="array" ref="T198">IF(R198="ALU",INDEX(Tmp!A:A,4-BIN2DEC(MID($B198,27,2))),"")</f>
        <v>tmpC</v>
      </c>
      <c r="U198" s="6">
        <f t="shared" si="34"/>
        <v>0</v>
      </c>
      <c r="V198" t="str" cm="1">
        <f t="array" ref="V198">IF(R198="Jump",INDEX(Jcond!A:A,16-BIN2DEC(MID($B198,22,4))),"")</f>
        <v/>
      </c>
      <c r="W198" t="str">
        <f t="shared" si="27"/>
        <v/>
      </c>
      <c r="X198" s="5" t="str" cm="1">
        <f t="array" ref="X198">IF(R198="Control",INDEX(IC!A:A,16-BIN2DEC(MID($B198,21,4))),"")</f>
        <v/>
      </c>
      <c r="Y198" s="5" t="str" cm="1">
        <f t="array" ref="Y198">IF(X198="CALL",INDEX(Subroutines!A:A,32-BIN2DEC(MID($B198,25,5))),"")</f>
        <v/>
      </c>
      <c r="Z198" s="5" t="str" cm="1">
        <f t="array" ref="Z198">IF(R198="Control",INDEX(EC!A:A,8-BIN2DEC(MID($B198,25,3))),"")</f>
        <v/>
      </c>
      <c r="AA198" s="5" t="str" cm="1">
        <f t="array" ref="AA198">IF(R198="Control",INDEX(SR!A:A,4-BIN2DEC(MID($B198,28,2))),"")</f>
        <v/>
      </c>
      <c r="AD198" t="s">
        <v>992</v>
      </c>
      <c r="AJ198" s="1" t="s">
        <v>206</v>
      </c>
    </row>
    <row r="199" spans="1:36" x14ac:dyDescent="0.25">
      <c r="A199" s="4" t="str">
        <f t="shared" si="29"/>
        <v>0C5</v>
      </c>
      <c r="B199" s="2" t="s">
        <v>145</v>
      </c>
      <c r="C199" s="35"/>
      <c r="D199" s="3"/>
      <c r="E199" s="3"/>
      <c r="F199" s="3"/>
      <c r="G199" s="3"/>
      <c r="H199" s="3">
        <f t="shared" si="30"/>
        <v>0</v>
      </c>
      <c r="I199" s="27" t="str" cm="1">
        <f t="array" ref="I199">IF(H199=0,INDEX(Source1!A:A, 32-BIN2DEC(LEFT($B199,5))),"--")</f>
        <v>SI</v>
      </c>
      <c r="J199" s="63" t="str">
        <f t="shared" si="28"/>
        <v>--</v>
      </c>
      <c r="K199" s="27" t="str" cm="1">
        <f t="array" ref="K199">IF(H199=0,INDEX(Dest1!A:A,32-BIN2DEC(MID($B199,6,5))),"--")</f>
        <v>DP</v>
      </c>
      <c r="L199" s="27">
        <f t="shared" si="31"/>
        <v>1</v>
      </c>
      <c r="M199" s="27" t="str" cm="1">
        <f t="array" ref="M199">IF(AND(I199&lt;&gt;"CONST",L199=0),INDEX(Source2!A:A,16-BIN2DEC(MID($B199,11,4))),"--")</f>
        <v>--</v>
      </c>
      <c r="N199" s="23" t="str" cm="1">
        <f t="array" ref="N199">IF(AND(I199&lt;&gt;"CONST",L199=0),INDEX('D2'!A:A,4-BIN2DEC(MID($B199,15,2))),"--")</f>
        <v>--</v>
      </c>
      <c r="O199" s="6">
        <f t="shared" si="35"/>
        <v>0</v>
      </c>
      <c r="P199" s="6">
        <f t="shared" si="32"/>
        <v>0</v>
      </c>
      <c r="Q199" s="6">
        <f t="shared" si="33"/>
        <v>0</v>
      </c>
      <c r="R199" s="3" t="str" cm="1">
        <f t="array" ref="R199">INDEX(Types!A:A,1+BIN2DEC(MID($B199,20,2)))</f>
        <v>Control</v>
      </c>
      <c r="S199" s="3" t="str" cm="1">
        <f t="array" ref="S199">IF(R199="ALU",INDEX(ALUOps!A:A,32-BIN2DEC(MID($B199,22,5))),"")</f>
        <v/>
      </c>
      <c r="T199" s="3" t="str" cm="1">
        <f t="array" ref="T199">IF(R199="ALU",INDEX(Tmp!A:A,4-BIN2DEC(MID($B199,27,2))),"")</f>
        <v/>
      </c>
      <c r="U199" s="6" t="str">
        <f t="shared" si="34"/>
        <v/>
      </c>
      <c r="V199" t="str" cm="1">
        <f t="array" ref="V199">IF(R199="Jump",INDEX(Jcond!A:A,16-BIN2DEC(MID($B199,22,4))),"")</f>
        <v/>
      </c>
      <c r="W199" t="str">
        <f t="shared" ref="W199:W262" si="36">IF(R199="Jump",15-BIN2DEC(MID($B199,26,4)),"")</f>
        <v/>
      </c>
      <c r="X199" s="5" t="str" cm="1">
        <f t="array" ref="X199">IF(R199="Control",INDEX(IC!A:A,16-BIN2DEC(MID($B199,21,4))),"")</f>
        <v>--</v>
      </c>
      <c r="Y199" s="5" t="str" cm="1">
        <f t="array" ref="Y199">IF(X199="CALL",INDEX(Subroutines!A:A,32-BIN2DEC(MID($B199,25,5))),"")</f>
        <v/>
      </c>
      <c r="Z199" s="5" t="str" cm="1">
        <f t="array" ref="Z199">IF(R199="Control",INDEX(EC!A:A,8-BIN2DEC(MID($B199,25,3))),"")</f>
        <v>MR</v>
      </c>
      <c r="AA199" s="5" t="str" cm="1">
        <f t="array" ref="AA199">IF(R199="Control",INDEX(SR!A:A,4-BIN2DEC(MID($B199,28,2))),"")</f>
        <v>--</v>
      </c>
    </row>
    <row r="200" spans="1:36" x14ac:dyDescent="0.25">
      <c r="A200" s="4" t="str">
        <f t="shared" si="29"/>
        <v>0C6</v>
      </c>
      <c r="B200" s="2" t="s">
        <v>207</v>
      </c>
      <c r="C200" s="35"/>
      <c r="D200" s="3"/>
      <c r="E200" s="3"/>
      <c r="F200" s="3"/>
      <c r="G200" s="3"/>
      <c r="H200" s="3">
        <f t="shared" si="30"/>
        <v>0</v>
      </c>
      <c r="I200" s="27" t="str" cm="1">
        <f t="array" ref="I200">IF(H200=0,INDEX(Source1!A:A, 32-BIN2DEC(LEFT($B200,5))),"--")</f>
        <v>SIGMA</v>
      </c>
      <c r="J200" s="63" t="str">
        <f t="shared" si="28"/>
        <v>--</v>
      </c>
      <c r="K200" s="27" t="str" cm="1">
        <f t="array" ref="K200">IF(H200=0,INDEX(Dest1!A:A,32-BIN2DEC(MID($B200,6,5))),"--")</f>
        <v>SI</v>
      </c>
      <c r="L200" s="27">
        <f t="shared" si="31"/>
        <v>1</v>
      </c>
      <c r="M200" s="27" t="str" cm="1">
        <f t="array" ref="M200">IF(AND(I200&lt;&gt;"CONST",L200=0),INDEX(Source2!A:A,16-BIN2DEC(MID($B200,11,4))),"--")</f>
        <v>--</v>
      </c>
      <c r="N200" s="23" t="str" cm="1">
        <f t="array" ref="N200">IF(AND(I200&lt;&gt;"CONST",L200=0),INDEX('D2'!A:A,4-BIN2DEC(MID($B200,15,2))),"--")</f>
        <v>--</v>
      </c>
      <c r="O200" s="6">
        <f t="shared" si="35"/>
        <v>0</v>
      </c>
      <c r="P200" s="6">
        <f t="shared" si="32"/>
        <v>0</v>
      </c>
      <c r="Q200" s="6">
        <f t="shared" si="33"/>
        <v>0</v>
      </c>
      <c r="R200" s="3" t="str" cm="1">
        <f t="array" ref="R200">INDEX(Types!A:A,1+BIN2DEC(MID($B200,20,2)))</f>
        <v>Control</v>
      </c>
      <c r="S200" s="3" t="str" cm="1">
        <f t="array" ref="S200">IF(R200="ALU",INDEX(ALUOps!A:A,32-BIN2DEC(MID($B200,22,5))),"")</f>
        <v/>
      </c>
      <c r="T200" s="3" t="str" cm="1">
        <f t="array" ref="T200">IF(R200="ALU",INDEX(Tmp!A:A,4-BIN2DEC(MID($B200,27,2))),"")</f>
        <v/>
      </c>
      <c r="U200" s="6" t="str">
        <f t="shared" si="34"/>
        <v/>
      </c>
      <c r="V200" t="str" cm="1">
        <f t="array" ref="V200">IF(R200="Jump",INDEX(Jcond!A:A,16-BIN2DEC(MID($B200,22,4))),"")</f>
        <v/>
      </c>
      <c r="W200" t="str">
        <f t="shared" si="36"/>
        <v/>
      </c>
      <c r="X200" s="5" t="str" cm="1">
        <f t="array" ref="X200">IF(R200="Control",INDEX(IC!A:A,16-BIN2DEC(MID($B200,21,4))),"")</f>
        <v>--</v>
      </c>
      <c r="Y200" s="5" t="str" cm="1">
        <f t="array" ref="Y200">IF(X200="CALL",INDEX(Subroutines!A:A,32-BIN2DEC(MID($B200,25,5))),"")</f>
        <v/>
      </c>
      <c r="Z200" s="5" t="str" cm="1">
        <f t="array" ref="Z200">IF(R200="Control",INDEX(EC!A:A,8-BIN2DEC(MID($B200,25,3))),"")</f>
        <v>--</v>
      </c>
      <c r="AA200" s="5" t="str" cm="1">
        <f t="array" ref="AA200">IF(R200="Control",INDEX(SR!A:A,4-BIN2DEC(MID($B200,28,2))),"")</f>
        <v>--</v>
      </c>
    </row>
    <row r="201" spans="1:36" s="9" customFormat="1" ht="15.75" thickBot="1" x14ac:dyDescent="0.3">
      <c r="A201" s="7" t="str">
        <f t="shared" si="29"/>
        <v>0C7</v>
      </c>
      <c r="B201" s="8" t="s">
        <v>53</v>
      </c>
      <c r="C201" s="38"/>
      <c r="D201" s="10"/>
      <c r="E201" s="10"/>
      <c r="F201" s="10"/>
      <c r="G201" s="10"/>
      <c r="H201" s="10">
        <f t="shared" si="30"/>
        <v>0</v>
      </c>
      <c r="I201" s="30" t="str" cm="1">
        <f t="array" ref="I201">IF(H201=0,INDEX(Source1!A:A, 32-BIN2DEC(LEFT($B201,5))),"--")</f>
        <v>TEMP</v>
      </c>
      <c r="J201" s="66" t="str">
        <f t="shared" si="28"/>
        <v>--</v>
      </c>
      <c r="K201" s="30" t="str" cm="1">
        <f t="array" ref="K201">IF(H201=0,INDEX(Dest1!A:A,32-BIN2DEC(MID($B201,6,5))),"--")</f>
        <v>OP1</v>
      </c>
      <c r="L201" s="30">
        <f t="shared" si="31"/>
        <v>1</v>
      </c>
      <c r="M201" s="30" t="str" cm="1">
        <f t="array" ref="M201">IF(AND(I201&lt;&gt;"CONST",L201=0),INDEX(Source2!A:A,16-BIN2DEC(MID($B201,11,4))),"--")</f>
        <v>--</v>
      </c>
      <c r="N201" s="26" t="str" cm="1">
        <f t="array" ref="N201">IF(AND(I201&lt;&gt;"CONST",L201=0),INDEX('D2'!A:A,4-BIN2DEC(MID($B201,15,2))),"--")</f>
        <v>--</v>
      </c>
      <c r="O201" s="11">
        <f t="shared" si="35"/>
        <v>1</v>
      </c>
      <c r="P201" s="11">
        <f t="shared" si="32"/>
        <v>0</v>
      </c>
      <c r="Q201" s="11">
        <f t="shared" si="33"/>
        <v>1</v>
      </c>
      <c r="R201" s="10" t="str" cm="1">
        <f t="array" ref="R201">INDEX(Types!A:A,1+BIN2DEC(MID($B201,20,2)))</f>
        <v>Control</v>
      </c>
      <c r="S201" s="10" t="str" cm="1">
        <f t="array" ref="S201">IF(R201="ALU",INDEX(ALUOps!A:A,32-BIN2DEC(MID($B201,22,5))),"")</f>
        <v/>
      </c>
      <c r="T201" s="10" t="str" cm="1">
        <f t="array" ref="T201">IF(R201="ALU",INDEX(Tmp!A:A,4-BIN2DEC(MID($B201,27,2))),"")</f>
        <v/>
      </c>
      <c r="U201" s="11" t="str">
        <f t="shared" si="34"/>
        <v/>
      </c>
      <c r="V201" s="9" t="str" cm="1">
        <f t="array" ref="V201">IF(R201="Jump",INDEX(Jcond!A:A,16-BIN2DEC(MID($B201,22,4))),"")</f>
        <v/>
      </c>
      <c r="W201" s="9" t="str">
        <f t="shared" si="36"/>
        <v/>
      </c>
      <c r="X201" s="54" t="str" cm="1">
        <f t="array" ref="X201">IF(R201="Control",INDEX(IC!A:A,16-BIN2DEC(MID($B201,21,4))),"")</f>
        <v>--</v>
      </c>
      <c r="Y201" s="54" t="str" cm="1">
        <f t="array" ref="Y201">IF(X201="CALL",INDEX(Subroutines!A:A,32-BIN2DEC(MID($B201,25,5))),"")</f>
        <v/>
      </c>
      <c r="Z201" s="54" t="str" cm="1">
        <f t="array" ref="Z201">IF(R201="Control",INDEX(EC!A:A,8-BIN2DEC(MID($B201,25,3))),"")</f>
        <v>--</v>
      </c>
      <c r="AA201" s="54" t="str" cm="1">
        <f t="array" ref="AA201">IF(R201="Control",INDEX(SR!A:A,4-BIN2DEC(MID($B201,28,2))),"")</f>
        <v>--</v>
      </c>
      <c r="AE201" s="60"/>
    </row>
    <row r="202" spans="1:36" x14ac:dyDescent="0.25">
      <c r="A202" s="4" t="str">
        <f t="shared" si="29"/>
        <v>0C8</v>
      </c>
      <c r="B202" s="2" t="s">
        <v>154</v>
      </c>
      <c r="C202" s="35"/>
      <c r="D202" s="2" t="s">
        <v>208</v>
      </c>
      <c r="E202" s="2" t="s">
        <v>931</v>
      </c>
      <c r="F202" s="2" t="s">
        <v>462</v>
      </c>
      <c r="G202" s="2"/>
      <c r="H202" s="3">
        <f t="shared" si="30"/>
        <v>0</v>
      </c>
      <c r="I202" s="27" t="str" cm="1">
        <f t="array" ref="I202">IF(H202=0,INDEX(Source1!A:A, 32-BIN2DEC(LEFT($B202,5))),"--")</f>
        <v>C</v>
      </c>
      <c r="J202" s="63" t="str">
        <f t="shared" si="28"/>
        <v>--</v>
      </c>
      <c r="K202" s="27" t="str" cm="1">
        <f t="array" ref="K202">IF(H202=0,INDEX(Dest1!A:A,32-BIN2DEC(MID($B202,6,5))),"--")</f>
        <v>LC</v>
      </c>
      <c r="L202" s="27">
        <f t="shared" si="31"/>
        <v>0</v>
      </c>
      <c r="M202" s="27" t="str" cm="1">
        <f t="array" ref="M202">IF(AND(I202&lt;&gt;"CONST",L202=0),INDEX(Source2!A:A,16-BIN2DEC(MID($B202,11,4))),"--")</f>
        <v>C</v>
      </c>
      <c r="N202" s="23" t="str" cm="1">
        <f t="array" ref="N202">IF(AND(I202&lt;&gt;"CONST",L202=0),INDEX('D2'!A:A,4-BIN2DEC(MID($B202,15,2))),"--")</f>
        <v>tmpB</v>
      </c>
      <c r="O202" s="6">
        <f t="shared" si="35"/>
        <v>0</v>
      </c>
      <c r="P202" s="6">
        <f t="shared" si="32"/>
        <v>0</v>
      </c>
      <c r="Q202" s="6">
        <f t="shared" si="33"/>
        <v>0</v>
      </c>
      <c r="R202" s="3" t="str" cm="1">
        <f t="array" ref="R202">INDEX(Types!A:A,1+BIN2DEC(MID($B202,20,2)))</f>
        <v>ALU</v>
      </c>
      <c r="S202" s="3" t="str" cm="1">
        <f t="array" ref="S202">IF(R202="ALU",INDEX(ALUOps!A:A,32-BIN2DEC(MID($B202,22,5))),"")</f>
        <v>PASS</v>
      </c>
      <c r="T202" s="3" t="str" cm="1">
        <f t="array" ref="T202">IF(R202="ALU",INDEX(Tmp!A:A,4-BIN2DEC(MID($B202,27,2))),"")</f>
        <v>tmpB</v>
      </c>
      <c r="U202" s="6">
        <f t="shared" si="34"/>
        <v>0</v>
      </c>
      <c r="V202" t="str" cm="1">
        <f t="array" ref="V202">IF(R202="Jump",INDEX(Jcond!A:A,16-BIN2DEC(MID($B202,22,4))),"")</f>
        <v/>
      </c>
      <c r="W202" t="str">
        <f t="shared" si="36"/>
        <v/>
      </c>
      <c r="X202" s="5" t="str" cm="1">
        <f t="array" ref="X202">IF(R202="Control",INDEX(IC!A:A,16-BIN2DEC(MID($B202,21,4))),"")</f>
        <v/>
      </c>
      <c r="Y202" s="5" t="str" cm="1">
        <f t="array" ref="Y202">IF(X202="CALL",INDEX(Subroutines!A:A,32-BIN2DEC(MID($B202,25,5))),"")</f>
        <v/>
      </c>
      <c r="Z202" s="5" t="str" cm="1">
        <f t="array" ref="Z202">IF(R202="Control",INDEX(EC!A:A,8-BIN2DEC(MID($B202,25,3))),"")</f>
        <v/>
      </c>
      <c r="AA202" s="5" t="str" cm="1">
        <f t="array" ref="AA202">IF(R202="Control",INDEX(SR!A:A,4-BIN2DEC(MID($B202,28,2))),"")</f>
        <v/>
      </c>
      <c r="AD202" t="s">
        <v>1295</v>
      </c>
      <c r="AJ202" s="1" t="s">
        <v>206</v>
      </c>
    </row>
    <row r="203" spans="1:36" x14ac:dyDescent="0.25">
      <c r="A203" s="4" t="str">
        <f t="shared" si="29"/>
        <v>0C9</v>
      </c>
      <c r="B203" s="2" t="s">
        <v>174</v>
      </c>
      <c r="C203" s="35"/>
      <c r="D203" s="3"/>
      <c r="E203" s="3"/>
      <c r="F203" s="3"/>
      <c r="G203" s="3"/>
      <c r="H203" s="3">
        <f t="shared" si="30"/>
        <v>0</v>
      </c>
      <c r="I203" s="27" t="str" cm="1">
        <f t="array" ref="I203">IF(H203=0,INDEX(Source1!A:A, 32-BIN2DEC(LEFT($B203,5))),"--")</f>
        <v>DIRSZ</v>
      </c>
      <c r="J203" s="63" t="str">
        <f t="shared" si="28"/>
        <v>--</v>
      </c>
      <c r="K203" s="27" t="str" cm="1">
        <f t="array" ref="K203">IF(H203=0,INDEX(Dest1!A:A,32-BIN2DEC(MID($B203,6,5))),"--")</f>
        <v>tmpC</v>
      </c>
      <c r="L203" s="27">
        <f t="shared" si="31"/>
        <v>0</v>
      </c>
      <c r="M203" s="27" t="str" cm="1">
        <f t="array" ref="M203">IF(AND(I203&lt;&gt;"CONST",L203=0),INDEX(Source2!A:A,16-BIN2DEC(MID($B203,11,4))),"--")</f>
        <v>SIGMA</v>
      </c>
      <c r="N203" s="23" t="str" cm="1">
        <f t="array" ref="N203">IF(AND(I203&lt;&gt;"CONST",L203=0),INDEX('D2'!A:A,4-BIN2DEC(MID($B203,15,2))),"--")</f>
        <v>NULL</v>
      </c>
      <c r="O203" s="6">
        <f t="shared" si="35"/>
        <v>0</v>
      </c>
      <c r="P203" s="6">
        <f t="shared" si="32"/>
        <v>0</v>
      </c>
      <c r="Q203" s="6">
        <f t="shared" si="33"/>
        <v>0</v>
      </c>
      <c r="R203" s="3" t="str" cm="1">
        <f t="array" ref="R203">INDEX(Types!A:A,1+BIN2DEC(MID($B203,20,2)))</f>
        <v>ALU</v>
      </c>
      <c r="S203" s="3" t="str" cm="1">
        <f t="array" ref="S203">IF(R203="ALU",INDEX(ALUOps!A:A,32-BIN2DEC(MID($B203,22,5))),"")</f>
        <v>ADD</v>
      </c>
      <c r="T203" s="3" t="str" cm="1">
        <f t="array" ref="T203">IF(R203="ALU",INDEX(Tmp!A:A,4-BIN2DEC(MID($B203,27,2))),"")</f>
        <v>tmpC</v>
      </c>
      <c r="U203" s="6">
        <f t="shared" si="34"/>
        <v>0</v>
      </c>
      <c r="V203" t="str" cm="1">
        <f t="array" ref="V203">IF(R203="Jump",INDEX(Jcond!A:A,16-BIN2DEC(MID($B203,22,4))),"")</f>
        <v/>
      </c>
      <c r="W203" t="str">
        <f t="shared" si="36"/>
        <v/>
      </c>
      <c r="X203" s="5" t="str" cm="1">
        <f t="array" ref="X203">IF(R203="Control",INDEX(IC!A:A,16-BIN2DEC(MID($B203,21,4))),"")</f>
        <v/>
      </c>
      <c r="Y203" s="5" t="str" cm="1">
        <f t="array" ref="Y203">IF(X203="CALL",INDEX(Subroutines!A:A,32-BIN2DEC(MID($B203,25,5))),"")</f>
        <v/>
      </c>
      <c r="Z203" s="5" t="str" cm="1">
        <f t="array" ref="Z203">IF(R203="Control",INDEX(EC!A:A,8-BIN2DEC(MID($B203,25,3))),"")</f>
        <v/>
      </c>
      <c r="AA203" s="5" t="str" cm="1">
        <f t="array" ref="AA203">IF(R203="Control",INDEX(SR!A:A,4-BIN2DEC(MID($B203,28,2))),"")</f>
        <v/>
      </c>
    </row>
    <row r="204" spans="1:36" x14ac:dyDescent="0.25">
      <c r="A204" s="4" t="str">
        <f t="shared" si="29"/>
        <v>0CA</v>
      </c>
      <c r="B204" s="2" t="s">
        <v>209</v>
      </c>
      <c r="C204" s="35"/>
      <c r="D204" s="3"/>
      <c r="E204" s="3"/>
      <c r="F204" s="3"/>
      <c r="G204" s="3"/>
      <c r="H204" s="3">
        <f t="shared" si="30"/>
        <v>1</v>
      </c>
      <c r="I204" s="27" t="str" cm="1">
        <f t="array" ref="I204">IF(H204=0,INDEX(Source1!A:A, 32-BIN2DEC(LEFT($B204,5))),"--")</f>
        <v>--</v>
      </c>
      <c r="J204" s="63" t="str">
        <f t="shared" si="28"/>
        <v>--</v>
      </c>
      <c r="K204" s="27" t="str" cm="1">
        <f t="array" ref="K204">IF(H204=0,INDEX(Dest1!A:A,32-BIN2DEC(MID($B204,6,5))),"--")</f>
        <v>--</v>
      </c>
      <c r="L204" s="27">
        <f t="shared" si="31"/>
        <v>1</v>
      </c>
      <c r="M204" s="27" t="str" cm="1">
        <f t="array" ref="M204">IF(AND(I204&lt;&gt;"CONST",L204=0),INDEX(Source2!A:A,16-BIN2DEC(MID($B204,11,4))),"--")</f>
        <v>--</v>
      </c>
      <c r="N204" s="23" t="str" cm="1">
        <f t="array" ref="N204">IF(AND(I204&lt;&gt;"CONST",L204=0),INDEX('D2'!A:A,4-BIN2DEC(MID($B204,15,2))),"--")</f>
        <v>--</v>
      </c>
      <c r="O204" s="6">
        <f t="shared" si="35"/>
        <v>0</v>
      </c>
      <c r="P204" s="6">
        <f t="shared" si="32"/>
        <v>0</v>
      </c>
      <c r="Q204" s="6">
        <f t="shared" si="33"/>
        <v>0</v>
      </c>
      <c r="R204" s="3" t="str" cm="1">
        <f t="array" ref="R204">INDEX(Types!A:A,1+BIN2DEC(MID($B204,20,2)))</f>
        <v>Jump</v>
      </c>
      <c r="S204" s="3" t="str" cm="1">
        <f t="array" ref="S204">IF(R204="ALU",INDEX(ALUOps!A:A,32-BIN2DEC(MID($B204,22,5))),"")</f>
        <v/>
      </c>
      <c r="T204" s="3" t="str" cm="1">
        <f t="array" ref="T204">IF(R204="ALU",INDEX(Tmp!A:A,4-BIN2DEC(MID($B204,27,2))),"")</f>
        <v/>
      </c>
      <c r="U204" s="6" t="str">
        <f t="shared" si="34"/>
        <v/>
      </c>
      <c r="V204" t="str" cm="1">
        <f t="array" ref="V204">IF(R204="Jump",INDEX(Jcond!A:A,16-BIN2DEC(MID($B204,22,4))),"")</f>
        <v>JZ</v>
      </c>
      <c r="W204">
        <f t="shared" si="36"/>
        <v>7</v>
      </c>
      <c r="X204" s="5" t="str" cm="1">
        <f t="array" ref="X204">IF(R204="Control",INDEX(IC!A:A,16-BIN2DEC(MID($B204,21,4))),"")</f>
        <v/>
      </c>
      <c r="Y204" s="5" t="str" cm="1">
        <f t="array" ref="Y204">IF(X204="CALL",INDEX(Subroutines!A:A,32-BIN2DEC(MID($B204,25,5))),"")</f>
        <v/>
      </c>
      <c r="Z204" s="5" t="str" cm="1">
        <f t="array" ref="Z204">IF(R204="Control",INDEX(EC!A:A,8-BIN2DEC(MID($B204,25,3))),"")</f>
        <v/>
      </c>
      <c r="AA204" s="5" t="str" cm="1">
        <f t="array" ref="AA204">IF(R204="Control",INDEX(SR!A:A,4-BIN2DEC(MID($B204,28,2))),"")</f>
        <v/>
      </c>
    </row>
    <row r="205" spans="1:36" x14ac:dyDescent="0.25">
      <c r="A205" s="4" t="str">
        <f t="shared" si="29"/>
        <v>0CB</v>
      </c>
      <c r="B205" s="2" t="s">
        <v>210</v>
      </c>
      <c r="C205" s="35"/>
      <c r="D205" s="3"/>
      <c r="E205" s="3"/>
      <c r="F205" s="3"/>
      <c r="G205" s="3"/>
      <c r="H205" s="3">
        <f t="shared" si="30"/>
        <v>0</v>
      </c>
      <c r="I205" s="27" t="str" cm="1">
        <f t="array" ref="I205">IF(H205=0,INDEX(Source1!A:A, 32-BIN2DEC(LEFT($B205,5))),"--")</f>
        <v>SI</v>
      </c>
      <c r="J205" s="63" t="str">
        <f t="shared" si="28"/>
        <v>--</v>
      </c>
      <c r="K205" s="27" t="str" cm="1">
        <f t="array" ref="K205">IF(H205=0,INDEX(Dest1!A:A,32-BIN2DEC(MID($B205,6,5))),"--")</f>
        <v>DP</v>
      </c>
      <c r="L205" s="27">
        <f t="shared" si="31"/>
        <v>0</v>
      </c>
      <c r="M205" s="27" t="str" cm="1">
        <f t="array" ref="M205">IF(AND(I205&lt;&gt;"CONST",L205=0),INDEX(Source2!A:A,16-BIN2DEC(MID($B205,11,4))),"--")</f>
        <v>SI</v>
      </c>
      <c r="N205" s="23" t="str" cm="1">
        <f t="array" ref="N205">IF(AND(I205&lt;&gt;"CONST",L205=0),INDEX('D2'!A:A,4-BIN2DEC(MID($B205,15,2))),"--")</f>
        <v>tmpB</v>
      </c>
      <c r="O205" s="6">
        <f t="shared" si="35"/>
        <v>0</v>
      </c>
      <c r="P205" s="6">
        <f t="shared" si="32"/>
        <v>0</v>
      </c>
      <c r="Q205" s="6">
        <f t="shared" si="33"/>
        <v>0</v>
      </c>
      <c r="R205" s="3" t="str" cm="1">
        <f t="array" ref="R205">INDEX(Types!A:A,1+BIN2DEC(MID($B205,20,2)))</f>
        <v>Control</v>
      </c>
      <c r="S205" s="3" t="str" cm="1">
        <f t="array" ref="S205">IF(R205="ALU",INDEX(ALUOps!A:A,32-BIN2DEC(MID($B205,22,5))),"")</f>
        <v/>
      </c>
      <c r="T205" s="3" t="str" cm="1">
        <f t="array" ref="T205">IF(R205="ALU",INDEX(Tmp!A:A,4-BIN2DEC(MID($B205,27,2))),"")</f>
        <v/>
      </c>
      <c r="U205" s="6" t="str">
        <f t="shared" si="34"/>
        <v/>
      </c>
      <c r="V205" t="str" cm="1">
        <f t="array" ref="V205">IF(R205="Jump",INDEX(Jcond!A:A,16-BIN2DEC(MID($B205,22,4))),"")</f>
        <v/>
      </c>
      <c r="W205" t="str">
        <f t="shared" si="36"/>
        <v/>
      </c>
      <c r="X205" s="5" t="str" cm="1">
        <f t="array" ref="X205">IF(R205="Control",INDEX(IC!A:A,16-BIN2DEC(MID($B205,21,4))),"")</f>
        <v>--</v>
      </c>
      <c r="Y205" s="5" t="str" cm="1">
        <f t="array" ref="Y205">IF(X205="CALL",INDEX(Subroutines!A:A,32-BIN2DEC(MID($B205,25,5))),"")</f>
        <v/>
      </c>
      <c r="Z205" s="5" t="str" cm="1">
        <f t="array" ref="Z205">IF(R205="Control",INDEX(EC!A:A,8-BIN2DEC(MID($B205,25,3))),"")</f>
        <v>MR</v>
      </c>
      <c r="AA205" s="5" t="str" cm="1">
        <f t="array" ref="AA205">IF(R205="Control",INDEX(SR!A:A,4-BIN2DEC(MID($B205,28,2))),"")</f>
        <v>--</v>
      </c>
    </row>
    <row r="206" spans="1:36" x14ac:dyDescent="0.25">
      <c r="A206" s="4" t="str">
        <f t="shared" si="29"/>
        <v>0CC</v>
      </c>
      <c r="B206" s="2" t="s">
        <v>207</v>
      </c>
      <c r="C206" s="35"/>
      <c r="D206" s="2" t="s">
        <v>211</v>
      </c>
      <c r="E206" s="2" t="s">
        <v>931</v>
      </c>
      <c r="F206" s="2" t="s">
        <v>928</v>
      </c>
      <c r="G206" s="2"/>
      <c r="H206" s="3">
        <f t="shared" si="30"/>
        <v>0</v>
      </c>
      <c r="I206" s="27" t="str" cm="1">
        <f t="array" ref="I206">IF(H206=0,INDEX(Source1!A:A, 32-BIN2DEC(LEFT($B206,5))),"--")</f>
        <v>SIGMA</v>
      </c>
      <c r="J206" s="63" t="str">
        <f t="shared" si="28"/>
        <v>--</v>
      </c>
      <c r="K206" s="27" t="str" cm="1">
        <f t="array" ref="K206">IF(H206=0,INDEX(Dest1!A:A,32-BIN2DEC(MID($B206,6,5))),"--")</f>
        <v>SI</v>
      </c>
      <c r="L206" s="27">
        <f t="shared" si="31"/>
        <v>1</v>
      </c>
      <c r="M206" s="27" t="str" cm="1">
        <f t="array" ref="M206">IF(AND(I206&lt;&gt;"CONST",L206=0),INDEX(Source2!A:A,16-BIN2DEC(MID($B206,11,4))),"--")</f>
        <v>--</v>
      </c>
      <c r="N206" s="23" t="str" cm="1">
        <f t="array" ref="N206">IF(AND(I206&lt;&gt;"CONST",L206=0),INDEX('D2'!A:A,4-BIN2DEC(MID($B206,15,2))),"--")</f>
        <v>--</v>
      </c>
      <c r="O206" s="6">
        <f t="shared" si="35"/>
        <v>0</v>
      </c>
      <c r="P206" s="6">
        <f t="shared" si="32"/>
        <v>0</v>
      </c>
      <c r="Q206" s="6">
        <f t="shared" si="33"/>
        <v>0</v>
      </c>
      <c r="R206" s="3" t="str" cm="1">
        <f t="array" ref="R206">INDEX(Types!A:A,1+BIN2DEC(MID($B206,20,2)))</f>
        <v>Control</v>
      </c>
      <c r="S206" s="3" t="str" cm="1">
        <f t="array" ref="S206">IF(R206="ALU",INDEX(ALUOps!A:A,32-BIN2DEC(MID($B206,22,5))),"")</f>
        <v/>
      </c>
      <c r="T206" s="3" t="str" cm="1">
        <f t="array" ref="T206">IF(R206="ALU",INDEX(Tmp!A:A,4-BIN2DEC(MID($B206,27,2))),"")</f>
        <v/>
      </c>
      <c r="U206" s="6" t="str">
        <f t="shared" si="34"/>
        <v/>
      </c>
      <c r="V206" t="str" cm="1">
        <f t="array" ref="V206">IF(R206="Jump",INDEX(Jcond!A:A,16-BIN2DEC(MID($B206,22,4))),"")</f>
        <v/>
      </c>
      <c r="W206" t="str">
        <f t="shared" si="36"/>
        <v/>
      </c>
      <c r="X206" s="5" t="str" cm="1">
        <f t="array" ref="X206">IF(R206="Control",INDEX(IC!A:A,16-BIN2DEC(MID($B206,21,4))),"")</f>
        <v>--</v>
      </c>
      <c r="Y206" s="5" t="str" cm="1">
        <f t="array" ref="Y206">IF(X206="CALL",INDEX(Subroutines!A:A,32-BIN2DEC(MID($B206,25,5))),"")</f>
        <v/>
      </c>
      <c r="Z206" s="5" t="str" cm="1">
        <f t="array" ref="Z206">IF(R206="Control",INDEX(EC!A:A,8-BIN2DEC(MID($B206,25,3))),"")</f>
        <v>--</v>
      </c>
      <c r="AA206" s="5" t="str" cm="1">
        <f t="array" ref="AA206">IF(R206="Control",INDEX(SR!A:A,4-BIN2DEC(MID($B206,28,2))),"")</f>
        <v>--</v>
      </c>
      <c r="AJ206" s="1" t="s">
        <v>206</v>
      </c>
    </row>
    <row r="207" spans="1:36" x14ac:dyDescent="0.25">
      <c r="A207" s="4" t="str">
        <f t="shared" si="29"/>
        <v>0CD</v>
      </c>
      <c r="B207" s="2" t="s">
        <v>212</v>
      </c>
      <c r="C207" s="35"/>
      <c r="D207" s="3"/>
      <c r="E207" s="3"/>
      <c r="F207" s="3"/>
      <c r="G207" s="3"/>
      <c r="H207" s="3">
        <f t="shared" si="30"/>
        <v>0</v>
      </c>
      <c r="I207" s="27" t="str" cm="1">
        <f t="array" ref="I207">IF(H207=0,INDEX(Source1!A:A, 32-BIN2DEC(LEFT($B207,5))),"--")</f>
        <v>TEMP</v>
      </c>
      <c r="J207" s="63" t="str">
        <f t="shared" si="28"/>
        <v>--</v>
      </c>
      <c r="K207" s="27" t="str" cm="1">
        <f t="array" ref="K207">IF(H207=0,INDEX(Dest1!A:A,32-BIN2DEC(MID($B207,6,5))),"--")</f>
        <v>OP1</v>
      </c>
      <c r="L207" s="27">
        <f t="shared" si="31"/>
        <v>1</v>
      </c>
      <c r="M207" s="27" t="str" cm="1">
        <f t="array" ref="M207">IF(AND(I207&lt;&gt;"CONST",L207=0),INDEX(Source2!A:A,16-BIN2DEC(MID($B207,11,4))),"--")</f>
        <v>--</v>
      </c>
      <c r="N207" s="23" t="str" cm="1">
        <f t="array" ref="N207">IF(AND(I207&lt;&gt;"CONST",L207=0),INDEX('D2'!A:A,4-BIN2DEC(MID($B207,15,2))),"--")</f>
        <v>--</v>
      </c>
      <c r="O207" s="6">
        <f t="shared" si="35"/>
        <v>1</v>
      </c>
      <c r="P207" s="6">
        <f t="shared" si="32"/>
        <v>0</v>
      </c>
      <c r="Q207" s="6">
        <f t="shared" si="33"/>
        <v>0</v>
      </c>
      <c r="R207" s="3" t="str" cm="1">
        <f t="array" ref="R207">INDEX(Types!A:A,1+BIN2DEC(MID($B207,20,2)))</f>
        <v>Control</v>
      </c>
      <c r="S207" s="3" t="str" cm="1">
        <f t="array" ref="S207">IF(R207="ALU",INDEX(ALUOps!A:A,32-BIN2DEC(MID($B207,22,5))),"")</f>
        <v/>
      </c>
      <c r="T207" s="3" t="str" cm="1">
        <f t="array" ref="T207">IF(R207="ALU",INDEX(Tmp!A:A,4-BIN2DEC(MID($B207,27,2))),"")</f>
        <v/>
      </c>
      <c r="U207" s="6" t="str">
        <f t="shared" si="34"/>
        <v/>
      </c>
      <c r="V207" t="str" cm="1">
        <f t="array" ref="V207">IF(R207="Jump",INDEX(Jcond!A:A,16-BIN2DEC(MID($B207,22,4))),"")</f>
        <v/>
      </c>
      <c r="W207" t="str">
        <f t="shared" si="36"/>
        <v/>
      </c>
      <c r="X207" s="5" t="str" cm="1">
        <f t="array" ref="X207">IF(R207="Control",INDEX(IC!A:A,16-BIN2DEC(MID($B207,21,4))),"")</f>
        <v>--</v>
      </c>
      <c r="Y207" s="5" t="str" cm="1">
        <f t="array" ref="Y207">IF(X207="CALL",INDEX(Subroutines!A:A,32-BIN2DEC(MID($B207,25,5))),"")</f>
        <v/>
      </c>
      <c r="Z207" s="5" t="str" cm="1">
        <f t="array" ref="Z207">IF(R207="Control",INDEX(EC!A:A,8-BIN2DEC(MID($B207,25,3))),"")</f>
        <v>--</v>
      </c>
      <c r="AA207" s="5" t="str" cm="1">
        <f t="array" ref="AA207">IF(R207="Control",INDEX(SR!A:A,4-BIN2DEC(MID($B207,28,2))),"")</f>
        <v>--</v>
      </c>
    </row>
    <row r="208" spans="1:36" x14ac:dyDescent="0.25">
      <c r="A208" s="4" t="str">
        <f t="shared" si="29"/>
        <v>0CE</v>
      </c>
      <c r="B208" s="2" t="s">
        <v>184</v>
      </c>
      <c r="C208" s="35"/>
      <c r="D208" s="3"/>
      <c r="E208" s="3"/>
      <c r="F208" s="3"/>
      <c r="G208" s="3"/>
      <c r="H208" s="3">
        <f t="shared" si="30"/>
        <v>1</v>
      </c>
      <c r="I208" s="27" t="str" cm="1">
        <f t="array" ref="I208">IF(H208=0,INDEX(Source1!A:A, 32-BIN2DEC(LEFT($B208,5))),"--")</f>
        <v>--</v>
      </c>
      <c r="J208" s="63" t="str">
        <f t="shared" si="28"/>
        <v>--</v>
      </c>
      <c r="K208" s="27" t="str" cm="1">
        <f t="array" ref="K208">IF(H208=0,INDEX(Dest1!A:A,32-BIN2DEC(MID($B208,6,5))),"--")</f>
        <v>--</v>
      </c>
      <c r="L208" s="27">
        <f t="shared" si="31"/>
        <v>1</v>
      </c>
      <c r="M208" s="27" t="str" cm="1">
        <f t="array" ref="M208">IF(AND(I208&lt;&gt;"CONST",L208=0),INDEX(Source2!A:A,16-BIN2DEC(MID($B208,11,4))),"--")</f>
        <v>--</v>
      </c>
      <c r="N208" s="23" t="str" cm="1">
        <f t="array" ref="N208">IF(AND(I208&lt;&gt;"CONST",L208=0),INDEX('D2'!A:A,4-BIN2DEC(MID($B208,15,2))),"--")</f>
        <v>--</v>
      </c>
      <c r="O208" s="6">
        <f t="shared" si="35"/>
        <v>0</v>
      </c>
      <c r="P208" s="6">
        <f t="shared" si="32"/>
        <v>0</v>
      </c>
      <c r="Q208" s="6">
        <f t="shared" si="33"/>
        <v>0</v>
      </c>
      <c r="R208" s="3" t="str" cm="1">
        <f t="array" ref="R208">INDEX(Types!A:A,1+BIN2DEC(MID($B208,20,2)))</f>
        <v>Jump</v>
      </c>
      <c r="S208" s="3" t="str" cm="1">
        <f t="array" ref="S208">IF(R208="ALU",INDEX(ALUOps!A:A,32-BIN2DEC(MID($B208,22,5))),"")</f>
        <v/>
      </c>
      <c r="T208" s="3" t="str" cm="1">
        <f t="array" ref="T208">IF(R208="ALU",INDEX(Tmp!A:A,4-BIN2DEC(MID($B208,27,2))),"")</f>
        <v/>
      </c>
      <c r="U208" s="6" t="str">
        <f t="shared" si="34"/>
        <v/>
      </c>
      <c r="V208" t="str" cm="1">
        <f t="array" ref="V208">IF(R208="Jump",INDEX(Jcond!A:A,16-BIN2DEC(MID($B208,22,4))),"")</f>
        <v>REP</v>
      </c>
      <c r="W208">
        <f t="shared" si="36"/>
        <v>3</v>
      </c>
      <c r="X208" s="5" t="str" cm="1">
        <f t="array" ref="X208">IF(R208="Control",INDEX(IC!A:A,16-BIN2DEC(MID($B208,21,4))),"")</f>
        <v/>
      </c>
      <c r="Y208" s="5" t="str" cm="1">
        <f t="array" ref="Y208">IF(X208="CALL",INDEX(Subroutines!A:A,32-BIN2DEC(MID($B208,25,5))),"")</f>
        <v/>
      </c>
      <c r="Z208" s="5" t="str" cm="1">
        <f t="array" ref="Z208">IF(R208="Control",INDEX(EC!A:A,8-BIN2DEC(MID($B208,25,3))),"")</f>
        <v/>
      </c>
      <c r="AA208" s="5" t="str" cm="1">
        <f t="array" ref="AA208">IF(R208="Control",INDEX(SR!A:A,4-BIN2DEC(MID($B208,28,2))),"")</f>
        <v/>
      </c>
    </row>
    <row r="209" spans="1:36" s="9" customFormat="1" ht="15.75" thickBot="1" x14ac:dyDescent="0.3">
      <c r="A209" s="7" t="str">
        <f t="shared" si="29"/>
        <v>0CF</v>
      </c>
      <c r="B209" s="8" t="s">
        <v>163</v>
      </c>
      <c r="C209" s="38"/>
      <c r="D209" s="10"/>
      <c r="E209" s="10"/>
      <c r="F209" s="10"/>
      <c r="G209" s="10"/>
      <c r="H209" s="10">
        <f t="shared" si="30"/>
        <v>0</v>
      </c>
      <c r="I209" s="30" t="str" cm="1">
        <f t="array" ref="I209">IF(H209=0,INDEX(Source1!A:A, 32-BIN2DEC(LEFT($B209,5))),"--")</f>
        <v>LC</v>
      </c>
      <c r="J209" s="66" t="str">
        <f t="shared" si="28"/>
        <v>--</v>
      </c>
      <c r="K209" s="30" t="str" cm="1">
        <f t="array" ref="K209">IF(H209=0,INDEX(Dest1!A:A,32-BIN2DEC(MID($B209,6,5))),"--")</f>
        <v>C</v>
      </c>
      <c r="L209" s="30">
        <f t="shared" si="31"/>
        <v>1</v>
      </c>
      <c r="M209" s="30" t="str" cm="1">
        <f t="array" ref="M209">IF(AND(I209&lt;&gt;"CONST",L209=0),INDEX(Source2!A:A,16-BIN2DEC(MID($B209,11,4))),"--")</f>
        <v>--</v>
      </c>
      <c r="N209" s="26" t="str" cm="1">
        <f t="array" ref="N209">IF(AND(I209&lt;&gt;"CONST",L209=0),INDEX('D2'!A:A,4-BIN2DEC(MID($B209,15,2))),"--")</f>
        <v>--</v>
      </c>
      <c r="O209" s="11">
        <f t="shared" si="35"/>
        <v>0</v>
      </c>
      <c r="P209" s="11">
        <f t="shared" si="32"/>
        <v>0</v>
      </c>
      <c r="Q209" s="11">
        <f t="shared" si="33"/>
        <v>0</v>
      </c>
      <c r="R209" s="10" t="str" cm="1">
        <f t="array" ref="R209">INDEX(Types!A:A,1+BIN2DEC(MID($B209,20,2)))</f>
        <v>Control</v>
      </c>
      <c r="S209" s="10" t="str" cm="1">
        <f t="array" ref="S209">IF(R209="ALU",INDEX(ALUOps!A:A,32-BIN2DEC(MID($B209,22,5))),"")</f>
        <v/>
      </c>
      <c r="T209" s="10" t="str" cm="1">
        <f t="array" ref="T209">IF(R209="ALU",INDEX(Tmp!A:A,4-BIN2DEC(MID($B209,27,2))),"")</f>
        <v/>
      </c>
      <c r="U209" s="11" t="str">
        <f t="shared" si="34"/>
        <v/>
      </c>
      <c r="V209" s="9" t="str" cm="1">
        <f t="array" ref="V209">IF(R209="Jump",INDEX(Jcond!A:A,16-BIN2DEC(MID($B209,22,4))),"")</f>
        <v/>
      </c>
      <c r="W209" s="9" t="str">
        <f t="shared" si="36"/>
        <v/>
      </c>
      <c r="X209" s="54" t="str" cm="1">
        <f t="array" ref="X209">IF(R209="Control",INDEX(IC!A:A,16-BIN2DEC(MID($B209,21,4))),"")</f>
        <v>CALL</v>
      </c>
      <c r="Y209" s="54" t="str" cm="1">
        <f t="array" ref="Y209">IF(X209="CALL",INDEX(Subroutines!A:A,32-BIN2DEC(MID($B209,25,5))),"")</f>
        <v>REP</v>
      </c>
      <c r="Z209" s="54" t="str" cm="1">
        <f t="array" ref="Z209">IF(R209="Control",INDEX(EC!A:A,8-BIN2DEC(MID($B209,25,3))),"")</f>
        <v>MW</v>
      </c>
      <c r="AA209" s="54" t="str" cm="1">
        <f t="array" ref="AA209">IF(R209="Control",INDEX(SR!A:A,4-BIN2DEC(MID($B209,28,2))),"")</f>
        <v>ES</v>
      </c>
      <c r="AE209" s="60"/>
    </row>
    <row r="210" spans="1:36" x14ac:dyDescent="0.25">
      <c r="A210" s="4" t="str">
        <f t="shared" si="29"/>
        <v>0D0</v>
      </c>
      <c r="B210" s="2" t="s">
        <v>195</v>
      </c>
      <c r="C210" s="35"/>
      <c r="D210" s="2" t="s">
        <v>213</v>
      </c>
      <c r="E210" s="2" t="s">
        <v>929</v>
      </c>
      <c r="F210" s="2" t="s">
        <v>462</v>
      </c>
      <c r="G210" s="2"/>
      <c r="H210" s="3">
        <f t="shared" si="30"/>
        <v>0</v>
      </c>
      <c r="I210" s="27" t="str" cm="1">
        <f t="array" ref="I210">IF(H210=0,INDEX(Source1!A:A, 32-BIN2DEC(LEFT($B210,5))),"--")</f>
        <v>DIRSZ</v>
      </c>
      <c r="J210" s="63" t="str">
        <f t="shared" si="28"/>
        <v>--</v>
      </c>
      <c r="K210" s="27" t="str" cm="1">
        <f t="array" ref="K210">IF(H210=0,INDEX(Dest1!A:A,32-BIN2DEC(MID($B210,6,5))),"--")</f>
        <v>tmpC</v>
      </c>
      <c r="L210" s="27">
        <f t="shared" si="31"/>
        <v>0</v>
      </c>
      <c r="M210" s="27" t="str" cm="1">
        <f t="array" ref="M210">IF(AND(I210&lt;&gt;"CONST",L210=0),INDEX(Source2!A:A,16-BIN2DEC(MID($B210,11,4))),"--")</f>
        <v>DI</v>
      </c>
      <c r="N210" s="23" t="str" cm="1">
        <f t="array" ref="N210">IF(AND(I210&lt;&gt;"CONST",L210=0),INDEX('D2'!A:A,4-BIN2DEC(MID($B210,15,2))),"--")</f>
        <v>tmpB</v>
      </c>
      <c r="O210" s="6">
        <f t="shared" si="35"/>
        <v>0</v>
      </c>
      <c r="P210" s="6">
        <f t="shared" si="32"/>
        <v>0</v>
      </c>
      <c r="Q210" s="6">
        <f t="shared" si="33"/>
        <v>0</v>
      </c>
      <c r="R210" s="3" t="str" cm="1">
        <f t="array" ref="R210">INDEX(Types!A:A,1+BIN2DEC(MID($B210,20,2)))</f>
        <v>ALU</v>
      </c>
      <c r="S210" s="3" t="str" cm="1">
        <f t="array" ref="S210">IF(R210="ALU",INDEX(ALUOps!A:A,32-BIN2DEC(MID($B210,22,5))),"")</f>
        <v>ADD</v>
      </c>
      <c r="T210" s="3" t="str" cm="1">
        <f t="array" ref="T210">IF(R210="ALU",INDEX(Tmp!A:A,4-BIN2DEC(MID($B210,27,2))),"")</f>
        <v>tmpC</v>
      </c>
      <c r="U210" s="6">
        <f t="shared" si="34"/>
        <v>0</v>
      </c>
      <c r="V210" t="str" cm="1">
        <f t="array" ref="V210">IF(R210="Jump",INDEX(Jcond!A:A,16-BIN2DEC(MID($B210,22,4))),"")</f>
        <v/>
      </c>
      <c r="W210" t="str">
        <f t="shared" si="36"/>
        <v/>
      </c>
      <c r="X210" s="5" t="str" cm="1">
        <f t="array" ref="X210">IF(R210="Control",INDEX(IC!A:A,16-BIN2DEC(MID($B210,21,4))),"")</f>
        <v/>
      </c>
      <c r="Y210" s="5" t="str" cm="1">
        <f t="array" ref="Y210">IF(X210="CALL",INDEX(Subroutines!A:A,32-BIN2DEC(MID($B210,25,5))),"")</f>
        <v/>
      </c>
      <c r="Z210" s="5" t="str" cm="1">
        <f t="array" ref="Z210">IF(R210="Control",INDEX(EC!A:A,8-BIN2DEC(MID($B210,25,3))),"")</f>
        <v/>
      </c>
      <c r="AA210" s="5" t="str" cm="1">
        <f t="array" ref="AA210">IF(R210="Control",INDEX(SR!A:A,4-BIN2DEC(MID($B210,28,2))),"")</f>
        <v/>
      </c>
      <c r="AD210" t="s">
        <v>993</v>
      </c>
      <c r="AJ210" s="1" t="s">
        <v>214</v>
      </c>
    </row>
    <row r="211" spans="1:36" x14ac:dyDescent="0.25">
      <c r="A211" s="4" t="str">
        <f t="shared" si="29"/>
        <v>0D1</v>
      </c>
      <c r="B211" s="2" t="s">
        <v>215</v>
      </c>
      <c r="C211" s="35"/>
      <c r="D211" s="3"/>
      <c r="E211" s="3"/>
      <c r="F211" s="3"/>
      <c r="G211" s="3"/>
      <c r="H211" s="3">
        <f t="shared" si="30"/>
        <v>0</v>
      </c>
      <c r="I211" s="27" t="str" cm="1">
        <f t="array" ref="I211">IF(H211=0,INDEX(Source1!A:A, 32-BIN2DEC(LEFT($B211,5))),"--")</f>
        <v>DI</v>
      </c>
      <c r="J211" s="63" t="str">
        <f t="shared" si="28"/>
        <v>--</v>
      </c>
      <c r="K211" s="27" t="str" cm="1">
        <f t="array" ref="K211">IF(H211=0,INDEX(Dest1!A:A,32-BIN2DEC(MID($B211,6,5))),"--")</f>
        <v>DP</v>
      </c>
      <c r="L211" s="27">
        <f t="shared" si="31"/>
        <v>1</v>
      </c>
      <c r="M211" s="27" t="str" cm="1">
        <f t="array" ref="M211">IF(AND(I211&lt;&gt;"CONST",L211=0),INDEX(Source2!A:A,16-BIN2DEC(MID($B211,11,4))),"--")</f>
        <v>--</v>
      </c>
      <c r="N211" s="23" t="str" cm="1">
        <f t="array" ref="N211">IF(AND(I211&lt;&gt;"CONST",L211=0),INDEX('D2'!A:A,4-BIN2DEC(MID($B211,15,2))),"--")</f>
        <v>--</v>
      </c>
      <c r="O211" s="6">
        <f t="shared" si="35"/>
        <v>0</v>
      </c>
      <c r="P211" s="6">
        <f t="shared" si="32"/>
        <v>0</v>
      </c>
      <c r="Q211" s="6">
        <f t="shared" si="33"/>
        <v>0</v>
      </c>
      <c r="R211" s="3" t="str" cm="1">
        <f t="array" ref="R211">INDEX(Types!A:A,1+BIN2DEC(MID($B211,20,2)))</f>
        <v>Control</v>
      </c>
      <c r="S211" s="3" t="str" cm="1">
        <f t="array" ref="S211">IF(R211="ALU",INDEX(ALUOps!A:A,32-BIN2DEC(MID($B211,22,5))),"")</f>
        <v/>
      </c>
      <c r="T211" s="3" t="str" cm="1">
        <f t="array" ref="T211">IF(R211="ALU",INDEX(Tmp!A:A,4-BIN2DEC(MID($B211,27,2))),"")</f>
        <v/>
      </c>
      <c r="U211" s="6" t="str">
        <f t="shared" si="34"/>
        <v/>
      </c>
      <c r="V211" t="str" cm="1">
        <f t="array" ref="V211">IF(R211="Jump",INDEX(Jcond!A:A,16-BIN2DEC(MID($B211,22,4))),"")</f>
        <v/>
      </c>
      <c r="W211" t="str">
        <f t="shared" si="36"/>
        <v/>
      </c>
      <c r="X211" s="5" t="str" cm="1">
        <f t="array" ref="X211">IF(R211="Control",INDEX(IC!A:A,16-BIN2DEC(MID($B211,21,4))),"")</f>
        <v>--</v>
      </c>
      <c r="Y211" s="5" t="str" cm="1">
        <f t="array" ref="Y211">IF(X211="CALL",INDEX(Subroutines!A:A,32-BIN2DEC(MID($B211,25,5))),"")</f>
        <v/>
      </c>
      <c r="Z211" s="5" t="str" cm="1">
        <f t="array" ref="Z211">IF(R211="Control",INDEX(EC!A:A,8-BIN2DEC(MID($B211,25,3))),"")</f>
        <v>MR</v>
      </c>
      <c r="AA211" s="5" t="str" cm="1">
        <f t="array" ref="AA211">IF(R211="Control",INDEX(SR!A:A,4-BIN2DEC(MID($B211,28,2))),"")</f>
        <v>ES</v>
      </c>
    </row>
    <row r="212" spans="1:36" x14ac:dyDescent="0.25">
      <c r="A212" s="4" t="str">
        <f t="shared" si="29"/>
        <v>0D2</v>
      </c>
      <c r="B212" s="2" t="s">
        <v>216</v>
      </c>
      <c r="C212" s="35"/>
      <c r="D212" s="3"/>
      <c r="E212" s="3"/>
      <c r="F212" s="3"/>
      <c r="G212" s="3"/>
      <c r="H212" s="3">
        <f t="shared" si="30"/>
        <v>0</v>
      </c>
      <c r="I212" s="27" t="str" cm="1">
        <f t="array" ref="I212">IF(H212=0,INDEX(Source1!A:A, 32-BIN2DEC(LEFT($B212,5))),"--")</f>
        <v>SIGMA</v>
      </c>
      <c r="J212" s="63" t="str">
        <f t="shared" si="28"/>
        <v>--</v>
      </c>
      <c r="K212" s="27" t="str" cm="1">
        <f t="array" ref="K212">IF(H212=0,INDEX(Dest1!A:A,32-BIN2DEC(MID($B212,6,5))),"--")</f>
        <v>DI</v>
      </c>
      <c r="L212" s="27">
        <f t="shared" si="31"/>
        <v>1</v>
      </c>
      <c r="M212" s="27" t="str" cm="1">
        <f t="array" ref="M212">IF(AND(I212&lt;&gt;"CONST",L212=0),INDEX(Source2!A:A,16-BIN2DEC(MID($B212,11,4))),"--")</f>
        <v>--</v>
      </c>
      <c r="N212" s="23" t="str" cm="1">
        <f t="array" ref="N212">IF(AND(I212&lt;&gt;"CONST",L212=0),INDEX('D2'!A:A,4-BIN2DEC(MID($B212,15,2))),"--")</f>
        <v>--</v>
      </c>
      <c r="O212" s="6">
        <f t="shared" si="35"/>
        <v>0</v>
      </c>
      <c r="P212" s="6">
        <f t="shared" si="32"/>
        <v>0</v>
      </c>
      <c r="Q212" s="6">
        <f t="shared" si="33"/>
        <v>0</v>
      </c>
      <c r="R212" s="3" t="str" cm="1">
        <f t="array" ref="R212">INDEX(Types!A:A,1+BIN2DEC(MID($B212,20,2)))</f>
        <v>ALU</v>
      </c>
      <c r="S212" s="3" t="str" cm="1">
        <f t="array" ref="S212">IF(R212="ALU",INDEX(ALUOps!A:A,32-BIN2DEC(MID($B212,22,5))),"")</f>
        <v>SUB</v>
      </c>
      <c r="T212" s="3" t="str" cm="1">
        <f t="array" ref="T212">IF(R212="ALU",INDEX(Tmp!A:A,4-BIN2DEC(MID($B212,27,2))),"")</f>
        <v>tmpA</v>
      </c>
      <c r="U212" s="6">
        <f t="shared" si="34"/>
        <v>0</v>
      </c>
      <c r="V212" t="str" cm="1">
        <f t="array" ref="V212">IF(R212="Jump",INDEX(Jcond!A:A,16-BIN2DEC(MID($B212,22,4))),"")</f>
        <v/>
      </c>
      <c r="W212" t="str">
        <f t="shared" si="36"/>
        <v/>
      </c>
      <c r="X212" s="5" t="str" cm="1">
        <f t="array" ref="X212">IF(R212="Control",INDEX(IC!A:A,16-BIN2DEC(MID($B212,21,4))),"")</f>
        <v/>
      </c>
      <c r="Y212" s="5" t="str" cm="1">
        <f t="array" ref="Y212">IF(X212="CALL",INDEX(Subroutines!A:A,32-BIN2DEC(MID($B212,25,5))),"")</f>
        <v/>
      </c>
      <c r="Z212" s="5" t="str" cm="1">
        <f t="array" ref="Z212">IF(R212="Control",INDEX(EC!A:A,8-BIN2DEC(MID($B212,25,3))),"")</f>
        <v/>
      </c>
      <c r="AA212" s="5" t="str" cm="1">
        <f t="array" ref="AA212">IF(R212="Control",INDEX(SR!A:A,4-BIN2DEC(MID($B212,28,2))),"")</f>
        <v/>
      </c>
    </row>
    <row r="213" spans="1:36" x14ac:dyDescent="0.25">
      <c r="A213" s="4" t="str">
        <f t="shared" si="29"/>
        <v>0D3</v>
      </c>
      <c r="B213" s="2" t="s">
        <v>68</v>
      </c>
      <c r="C213" s="35"/>
      <c r="D213" s="3"/>
      <c r="E213" s="3"/>
      <c r="F213" s="3"/>
      <c r="G213" s="3"/>
      <c r="H213" s="3">
        <f t="shared" si="30"/>
        <v>0</v>
      </c>
      <c r="I213" s="27" t="str" cm="1">
        <f t="array" ref="I213">IF(H213=0,INDEX(Source1!A:A, 32-BIN2DEC(LEFT($B213,5))),"--")</f>
        <v>OP1</v>
      </c>
      <c r="J213" s="63" t="str">
        <f t="shared" si="28"/>
        <v>--</v>
      </c>
      <c r="K213" s="27" t="str" cm="1">
        <f t="array" ref="K213">IF(H213=0,INDEX(Dest1!A:A,32-BIN2DEC(MID($B213,6,5))),"--")</f>
        <v>tmpB</v>
      </c>
      <c r="L213" s="27">
        <f t="shared" si="31"/>
        <v>1</v>
      </c>
      <c r="M213" s="27" t="str" cm="1">
        <f t="array" ref="M213">IF(AND(I213&lt;&gt;"CONST",L213=0),INDEX(Source2!A:A,16-BIN2DEC(MID($B213,11,4))),"--")</f>
        <v>--</v>
      </c>
      <c r="N213" s="23" t="str" cm="1">
        <f t="array" ref="N213">IF(AND(I213&lt;&gt;"CONST",L213=0),INDEX('D2'!A:A,4-BIN2DEC(MID($B213,15,2))),"--")</f>
        <v>--</v>
      </c>
      <c r="O213" s="6">
        <f t="shared" si="35"/>
        <v>0</v>
      </c>
      <c r="P213" s="6">
        <f t="shared" si="32"/>
        <v>0</v>
      </c>
      <c r="Q213" s="6">
        <f t="shared" si="33"/>
        <v>0</v>
      </c>
      <c r="R213" s="3" t="str" cm="1">
        <f t="array" ref="R213">INDEX(Types!A:A,1+BIN2DEC(MID($B213,20,2)))</f>
        <v>Control</v>
      </c>
      <c r="S213" s="3" t="str" cm="1">
        <f t="array" ref="S213">IF(R213="ALU",INDEX(ALUOps!A:A,32-BIN2DEC(MID($B213,22,5))),"")</f>
        <v/>
      </c>
      <c r="T213" s="3" t="str" cm="1">
        <f t="array" ref="T213">IF(R213="ALU",INDEX(Tmp!A:A,4-BIN2DEC(MID($B213,27,2))),"")</f>
        <v/>
      </c>
      <c r="U213" s="6" t="str">
        <f t="shared" si="34"/>
        <v/>
      </c>
      <c r="V213" t="str" cm="1">
        <f t="array" ref="V213">IF(R213="Jump",INDEX(Jcond!A:A,16-BIN2DEC(MID($B213,22,4))),"")</f>
        <v/>
      </c>
      <c r="W213" t="str">
        <f t="shared" si="36"/>
        <v/>
      </c>
      <c r="X213" s="5" t="str" cm="1">
        <f t="array" ref="X213">IF(R213="Control",INDEX(IC!A:A,16-BIN2DEC(MID($B213,21,4))),"")</f>
        <v>--</v>
      </c>
      <c r="Y213" s="5" t="str" cm="1">
        <f t="array" ref="Y213">IF(X213="CALL",INDEX(Subroutines!A:A,32-BIN2DEC(MID($B213,25,5))),"")</f>
        <v/>
      </c>
      <c r="Z213" s="5" t="str" cm="1">
        <f t="array" ref="Z213">IF(R213="Control",INDEX(EC!A:A,8-BIN2DEC(MID($B213,25,3))),"")</f>
        <v>--</v>
      </c>
      <c r="AA213" s="5" t="str" cm="1">
        <f t="array" ref="AA213">IF(R213="Control",INDEX(SR!A:A,4-BIN2DEC(MID($B213,28,2))),"")</f>
        <v>--</v>
      </c>
    </row>
    <row r="214" spans="1:36" x14ac:dyDescent="0.25">
      <c r="A214" s="4" t="str">
        <f t="shared" si="29"/>
        <v>0D4</v>
      </c>
      <c r="B214" s="2" t="s">
        <v>180</v>
      </c>
      <c r="C214" s="35"/>
      <c r="D214" s="2" t="s">
        <v>217</v>
      </c>
      <c r="E214" s="2" t="s">
        <v>929</v>
      </c>
      <c r="F214" s="2" t="s">
        <v>928</v>
      </c>
      <c r="G214" s="2"/>
      <c r="H214" s="3">
        <f t="shared" si="30"/>
        <v>0</v>
      </c>
      <c r="I214" s="27" t="str" cm="1">
        <f t="array" ref="I214">IF(H214=0,INDEX(Source1!A:A, 32-BIN2DEC(LEFT($B214,5))),"--")</f>
        <v>TEMP</v>
      </c>
      <c r="J214" s="63" t="str">
        <f t="shared" si="28"/>
        <v>--</v>
      </c>
      <c r="K214" s="27" t="str" cm="1">
        <f t="array" ref="K214">IF(H214=0,INDEX(Dest1!A:A,32-BIN2DEC(MID($B214,6,5))),"--")</f>
        <v>tmpA</v>
      </c>
      <c r="L214" s="27">
        <f t="shared" si="31"/>
        <v>1</v>
      </c>
      <c r="M214" s="27" t="str" cm="1">
        <f t="array" ref="M214">IF(AND(I214&lt;&gt;"CONST",L214=0),INDEX(Source2!A:A,16-BIN2DEC(MID($B214,11,4))),"--")</f>
        <v>--</v>
      </c>
      <c r="N214" s="23" t="str" cm="1">
        <f t="array" ref="N214">IF(AND(I214&lt;&gt;"CONST",L214=0),INDEX('D2'!A:A,4-BIN2DEC(MID($B214,15,2))),"--")</f>
        <v>--</v>
      </c>
      <c r="O214" s="6">
        <f t="shared" si="35"/>
        <v>1</v>
      </c>
      <c r="P214" s="6">
        <f t="shared" si="32"/>
        <v>0</v>
      </c>
      <c r="Q214" s="6">
        <f t="shared" si="33"/>
        <v>0</v>
      </c>
      <c r="R214" s="3" t="str" cm="1">
        <f t="array" ref="R214">INDEX(Types!A:A,1+BIN2DEC(MID($B214,20,2)))</f>
        <v>Control</v>
      </c>
      <c r="S214" s="3" t="str" cm="1">
        <f t="array" ref="S214">IF(R214="ALU",INDEX(ALUOps!A:A,32-BIN2DEC(MID($B214,22,5))),"")</f>
        <v/>
      </c>
      <c r="T214" s="3" t="str" cm="1">
        <f t="array" ref="T214">IF(R214="ALU",INDEX(Tmp!A:A,4-BIN2DEC(MID($B214,27,2))),"")</f>
        <v/>
      </c>
      <c r="U214" s="6" t="str">
        <f t="shared" si="34"/>
        <v/>
      </c>
      <c r="V214" t="str" cm="1">
        <f t="array" ref="V214">IF(R214="Jump",INDEX(Jcond!A:A,16-BIN2DEC(MID($B214,22,4))),"")</f>
        <v/>
      </c>
      <c r="W214" t="str">
        <f t="shared" si="36"/>
        <v/>
      </c>
      <c r="X214" s="5" t="str" cm="1">
        <f t="array" ref="X214">IF(R214="Control",INDEX(IC!A:A,16-BIN2DEC(MID($B214,21,4))),"")</f>
        <v>--</v>
      </c>
      <c r="Y214" s="5" t="str" cm="1">
        <f t="array" ref="Y214">IF(X214="CALL",INDEX(Subroutines!A:A,32-BIN2DEC(MID($B214,25,5))),"")</f>
        <v/>
      </c>
      <c r="Z214" s="5" t="str" cm="1">
        <f t="array" ref="Z214">IF(R214="Control",INDEX(EC!A:A,8-BIN2DEC(MID($B214,25,3))),"")</f>
        <v>--</v>
      </c>
      <c r="AA214" s="5" t="str" cm="1">
        <f t="array" ref="AA214">IF(R214="Control",INDEX(SR!A:A,4-BIN2DEC(MID($B214,28,2))),"")</f>
        <v>--</v>
      </c>
      <c r="AJ214" s="1" t="s">
        <v>214</v>
      </c>
    </row>
    <row r="215" spans="1:36" x14ac:dyDescent="0.25">
      <c r="A215" s="4" t="str">
        <f t="shared" si="29"/>
        <v>0D5</v>
      </c>
      <c r="B215" s="2" t="s">
        <v>218</v>
      </c>
      <c r="C215" s="35"/>
      <c r="D215" s="3"/>
      <c r="E215" s="3"/>
      <c r="F215" s="3"/>
      <c r="G215" s="3"/>
      <c r="H215" s="3">
        <f t="shared" si="30"/>
        <v>0</v>
      </c>
      <c r="I215" s="27" t="str" cm="1">
        <f t="array" ref="I215">IF(H215=0,INDEX(Source1!A:A, 32-BIN2DEC(LEFT($B215,5))),"--")</f>
        <v>SIGMA</v>
      </c>
      <c r="J215" s="63" t="str">
        <f t="shared" si="28"/>
        <v>--</v>
      </c>
      <c r="K215" s="27" t="str" cm="1">
        <f t="array" ref="K215">IF(H215=0,INDEX(Dest1!A:A,32-BIN2DEC(MID($B215,6,5))),"--")</f>
        <v>NULL</v>
      </c>
      <c r="L215" s="27">
        <f t="shared" si="31"/>
        <v>1</v>
      </c>
      <c r="M215" s="27" t="str" cm="1">
        <f t="array" ref="M215">IF(AND(I215&lt;&gt;"CONST",L215=0),INDEX(Source2!A:A,16-BIN2DEC(MID($B215,11,4))),"--")</f>
        <v>--</v>
      </c>
      <c r="N215" s="23" t="str" cm="1">
        <f t="array" ref="N215">IF(AND(I215&lt;&gt;"CONST",L215=0),INDEX('D2'!A:A,4-BIN2DEC(MID($B215,15,2))),"--")</f>
        <v>--</v>
      </c>
      <c r="O215" s="6">
        <f t="shared" si="35"/>
        <v>0</v>
      </c>
      <c r="P215" s="6">
        <f t="shared" si="32"/>
        <v>1</v>
      </c>
      <c r="Q215" s="6">
        <f t="shared" si="33"/>
        <v>1</v>
      </c>
      <c r="R215" s="3" t="str" cm="1">
        <f t="array" ref="R215">INDEX(Types!A:A,1+BIN2DEC(MID($B215,20,2)))</f>
        <v>Control</v>
      </c>
      <c r="S215" s="3" t="str" cm="1">
        <f t="array" ref="S215">IF(R215="ALU",INDEX(ALUOps!A:A,32-BIN2DEC(MID($B215,22,5))),"")</f>
        <v/>
      </c>
      <c r="T215" s="3" t="str" cm="1">
        <f t="array" ref="T215">IF(R215="ALU",INDEX(Tmp!A:A,4-BIN2DEC(MID($B215,27,2))),"")</f>
        <v/>
      </c>
      <c r="U215" s="6" t="str">
        <f t="shared" si="34"/>
        <v/>
      </c>
      <c r="V215" t="str" cm="1">
        <f t="array" ref="V215">IF(R215="Jump",INDEX(Jcond!A:A,16-BIN2DEC(MID($B215,22,4))),"")</f>
        <v/>
      </c>
      <c r="W215" t="str">
        <f t="shared" si="36"/>
        <v/>
      </c>
      <c r="X215" s="5" t="str" cm="1">
        <f t="array" ref="X215">IF(R215="Control",INDEX(IC!A:A,16-BIN2DEC(MID($B215,21,4))),"")</f>
        <v>--</v>
      </c>
      <c r="Y215" s="5" t="str" cm="1">
        <f t="array" ref="Y215">IF(X215="CALL",INDEX(Subroutines!A:A,32-BIN2DEC(MID($B215,25,5))),"")</f>
        <v/>
      </c>
      <c r="Z215" s="5" t="str" cm="1">
        <f t="array" ref="Z215">IF(R215="Control",INDEX(EC!A:A,8-BIN2DEC(MID($B215,25,3))),"")</f>
        <v>--</v>
      </c>
      <c r="AA215" s="5" t="str" cm="1">
        <f t="array" ref="AA215">IF(R215="Control",INDEX(SR!A:A,4-BIN2DEC(MID($B215,28,2))),"")</f>
        <v>--</v>
      </c>
    </row>
    <row r="216" spans="1:36" x14ac:dyDescent="0.25">
      <c r="A216" s="4" t="str">
        <f t="shared" si="29"/>
        <v>0D6</v>
      </c>
      <c r="B216" s="2" t="s">
        <v>4</v>
      </c>
      <c r="C216" s="35"/>
      <c r="D216" s="3"/>
      <c r="E216" s="3"/>
      <c r="F216" s="3"/>
      <c r="G216" s="3"/>
      <c r="H216" s="3">
        <f t="shared" si="30"/>
        <v>1</v>
      </c>
      <c r="I216" s="27" t="str" cm="1">
        <f t="array" ref="I216">IF(H216=0,INDEX(Source1!A:A, 32-BIN2DEC(LEFT($B216,5))),"--")</f>
        <v>--</v>
      </c>
      <c r="J216" s="63" t="str">
        <f t="shared" si="28"/>
        <v>--</v>
      </c>
      <c r="K216" s="27" t="str" cm="1">
        <f t="array" ref="K216">IF(H216=0,INDEX(Dest1!A:A,32-BIN2DEC(MID($B216,6,5))),"--")</f>
        <v>--</v>
      </c>
      <c r="L216" s="27">
        <f t="shared" si="31"/>
        <v>1</v>
      </c>
      <c r="M216" s="27" t="str" cm="1">
        <f t="array" ref="M216">IF(AND(I216&lt;&gt;"CONST",L216=0),INDEX(Source2!A:A,16-BIN2DEC(MID($B216,11,4))),"--")</f>
        <v>--</v>
      </c>
      <c r="N216" s="23" t="str" cm="1">
        <f t="array" ref="N216">IF(AND(I216&lt;&gt;"CONST",L216=0),INDEX('D2'!A:A,4-BIN2DEC(MID($B216,15,2))),"--")</f>
        <v>--</v>
      </c>
      <c r="O216" s="6">
        <f t="shared" si="35"/>
        <v>0</v>
      </c>
      <c r="P216" s="6">
        <f t="shared" si="32"/>
        <v>0</v>
      </c>
      <c r="Q216" s="6">
        <f t="shared" si="33"/>
        <v>0</v>
      </c>
      <c r="R216" s="3" t="str" cm="1">
        <f t="array" ref="R216">INDEX(Types!A:A,1+BIN2DEC(MID($B216,20,2)))</f>
        <v>Control</v>
      </c>
      <c r="S216" s="3" t="str" cm="1">
        <f t="array" ref="S216">IF(R216="ALU",INDEX(ALUOps!A:A,32-BIN2DEC(MID($B216,22,5))),"")</f>
        <v/>
      </c>
      <c r="T216" s="3" t="str" cm="1">
        <f t="array" ref="T216">IF(R216="ALU",INDEX(Tmp!A:A,4-BIN2DEC(MID($B216,27,2))),"")</f>
        <v/>
      </c>
      <c r="U216" s="6" t="str">
        <f t="shared" si="34"/>
        <v/>
      </c>
      <c r="V216" t="str" cm="1">
        <f t="array" ref="V216">IF(R216="Jump",INDEX(Jcond!A:A,16-BIN2DEC(MID($B216,22,4))),"")</f>
        <v/>
      </c>
      <c r="W216" t="str">
        <f t="shared" si="36"/>
        <v/>
      </c>
      <c r="X216" s="5" t="str" cm="1">
        <f t="array" ref="X216">IF(R216="Control",INDEX(IC!A:A,16-BIN2DEC(MID($B216,21,4))),"")</f>
        <v>--</v>
      </c>
      <c r="Y216" s="5" t="str" cm="1">
        <f t="array" ref="Y216">IF(X216="CALL",INDEX(Subroutines!A:A,32-BIN2DEC(MID($B216,25,5))),"")</f>
        <v/>
      </c>
      <c r="Z216" s="5" t="str" cm="1">
        <f t="array" ref="Z216">IF(R216="Control",INDEX(EC!A:A,8-BIN2DEC(MID($B216,25,3))),"")</f>
        <v>--</v>
      </c>
      <c r="AA216" s="5" t="str" cm="1">
        <f t="array" ref="AA216">IF(R216="Control",INDEX(SR!A:A,4-BIN2DEC(MID($B216,28,2))),"")</f>
        <v>--</v>
      </c>
    </row>
    <row r="217" spans="1:36" s="9" customFormat="1" ht="15.75" thickBot="1" x14ac:dyDescent="0.3">
      <c r="A217" s="7" t="str">
        <f t="shared" si="29"/>
        <v>0D7</v>
      </c>
      <c r="B217" s="8" t="s">
        <v>4</v>
      </c>
      <c r="C217" s="38"/>
      <c r="D217" s="10"/>
      <c r="E217" s="10"/>
      <c r="F217" s="10"/>
      <c r="G217" s="10"/>
      <c r="H217" s="10">
        <f t="shared" si="30"/>
        <v>1</v>
      </c>
      <c r="I217" s="30" t="str" cm="1">
        <f t="array" ref="I217">IF(H217=0,INDEX(Source1!A:A, 32-BIN2DEC(LEFT($B217,5))),"--")</f>
        <v>--</v>
      </c>
      <c r="J217" s="66" t="str">
        <f t="shared" si="28"/>
        <v>--</v>
      </c>
      <c r="K217" s="30" t="str" cm="1">
        <f t="array" ref="K217">IF(H217=0,INDEX(Dest1!A:A,32-BIN2DEC(MID($B217,6,5))),"--")</f>
        <v>--</v>
      </c>
      <c r="L217" s="30">
        <f t="shared" si="31"/>
        <v>1</v>
      </c>
      <c r="M217" s="30" t="str" cm="1">
        <f t="array" ref="M217">IF(AND(I217&lt;&gt;"CONST",L217=0),INDEX(Source2!A:A,16-BIN2DEC(MID($B217,11,4))),"--")</f>
        <v>--</v>
      </c>
      <c r="N217" s="26" t="str" cm="1">
        <f t="array" ref="N217">IF(AND(I217&lt;&gt;"CONST",L217=0),INDEX('D2'!A:A,4-BIN2DEC(MID($B217,15,2))),"--")</f>
        <v>--</v>
      </c>
      <c r="O217" s="11">
        <f t="shared" si="35"/>
        <v>0</v>
      </c>
      <c r="P217" s="11">
        <f t="shared" si="32"/>
        <v>0</v>
      </c>
      <c r="Q217" s="11">
        <f t="shared" si="33"/>
        <v>0</v>
      </c>
      <c r="R217" s="10" t="str" cm="1">
        <f t="array" ref="R217">INDEX(Types!A:A,1+BIN2DEC(MID($B217,20,2)))</f>
        <v>Control</v>
      </c>
      <c r="S217" s="10" t="str" cm="1">
        <f t="array" ref="S217">IF(R217="ALU",INDEX(ALUOps!A:A,32-BIN2DEC(MID($B217,22,5))),"")</f>
        <v/>
      </c>
      <c r="T217" s="10" t="str" cm="1">
        <f t="array" ref="T217">IF(R217="ALU",INDEX(Tmp!A:A,4-BIN2DEC(MID($B217,27,2))),"")</f>
        <v/>
      </c>
      <c r="U217" s="11" t="str">
        <f t="shared" si="34"/>
        <v/>
      </c>
      <c r="V217" s="9" t="str" cm="1">
        <f t="array" ref="V217">IF(R217="Jump",INDEX(Jcond!A:A,16-BIN2DEC(MID($B217,22,4))),"")</f>
        <v/>
      </c>
      <c r="W217" s="9" t="str">
        <f t="shared" si="36"/>
        <v/>
      </c>
      <c r="X217" s="54" t="str" cm="1">
        <f t="array" ref="X217">IF(R217="Control",INDEX(IC!A:A,16-BIN2DEC(MID($B217,21,4))),"")</f>
        <v>--</v>
      </c>
      <c r="Y217" s="54" t="str" cm="1">
        <f t="array" ref="Y217">IF(X217="CALL",INDEX(Subroutines!A:A,32-BIN2DEC(MID($B217,25,5))),"")</f>
        <v/>
      </c>
      <c r="Z217" s="54" t="str" cm="1">
        <f t="array" ref="Z217">IF(R217="Control",INDEX(EC!A:A,8-BIN2DEC(MID($B217,25,3))),"")</f>
        <v>--</v>
      </c>
      <c r="AA217" s="54" t="str" cm="1">
        <f t="array" ref="AA217">IF(R217="Control",INDEX(SR!A:A,4-BIN2DEC(MID($B217,28,2))),"")</f>
        <v>--</v>
      </c>
      <c r="AE217" s="60"/>
    </row>
    <row r="218" spans="1:36" x14ac:dyDescent="0.25">
      <c r="A218" s="4" t="str">
        <f t="shared" si="29"/>
        <v>0D8</v>
      </c>
      <c r="B218" s="2" t="s">
        <v>216</v>
      </c>
      <c r="C218" s="35"/>
      <c r="D218" s="2" t="s">
        <v>219</v>
      </c>
      <c r="E218" s="2" t="s">
        <v>931</v>
      </c>
      <c r="F218" s="2" t="s">
        <v>928</v>
      </c>
      <c r="G218" s="2"/>
      <c r="H218" s="3">
        <f t="shared" si="30"/>
        <v>0</v>
      </c>
      <c r="I218" s="27" t="str" cm="1">
        <f t="array" ref="I218">IF(H218=0,INDEX(Source1!A:A, 32-BIN2DEC(LEFT($B218,5))),"--")</f>
        <v>SIGMA</v>
      </c>
      <c r="J218" s="63" t="str">
        <f t="shared" si="28"/>
        <v>--</v>
      </c>
      <c r="K218" s="27" t="str" cm="1">
        <f t="array" ref="K218">IF(H218=0,INDEX(Dest1!A:A,32-BIN2DEC(MID($B218,6,5))),"--")</f>
        <v>DI</v>
      </c>
      <c r="L218" s="27">
        <f t="shared" si="31"/>
        <v>1</v>
      </c>
      <c r="M218" s="27" t="str" cm="1">
        <f t="array" ref="M218">IF(AND(I218&lt;&gt;"CONST",L218=0),INDEX(Source2!A:A,16-BIN2DEC(MID($B218,11,4))),"--")</f>
        <v>--</v>
      </c>
      <c r="N218" s="23" t="str" cm="1">
        <f t="array" ref="N218">IF(AND(I218&lt;&gt;"CONST",L218=0),INDEX('D2'!A:A,4-BIN2DEC(MID($B218,15,2))),"--")</f>
        <v>--</v>
      </c>
      <c r="O218" s="6">
        <f t="shared" si="35"/>
        <v>0</v>
      </c>
      <c r="P218" s="6">
        <f t="shared" si="32"/>
        <v>0</v>
      </c>
      <c r="Q218" s="6">
        <f t="shared" si="33"/>
        <v>0</v>
      </c>
      <c r="R218" s="3" t="str" cm="1">
        <f t="array" ref="R218">INDEX(Types!A:A,1+BIN2DEC(MID($B218,20,2)))</f>
        <v>ALU</v>
      </c>
      <c r="S218" s="3" t="str" cm="1">
        <f t="array" ref="S218">IF(R218="ALU",INDEX(ALUOps!A:A,32-BIN2DEC(MID($B218,22,5))),"")</f>
        <v>SUB</v>
      </c>
      <c r="T218" s="3" t="str" cm="1">
        <f t="array" ref="T218">IF(R218="ALU",INDEX(Tmp!A:A,4-BIN2DEC(MID($B218,27,2))),"")</f>
        <v>tmpA</v>
      </c>
      <c r="U218" s="6">
        <f t="shared" si="34"/>
        <v>0</v>
      </c>
      <c r="V218" t="str" cm="1">
        <f t="array" ref="V218">IF(R218="Jump",INDEX(Jcond!A:A,16-BIN2DEC(MID($B218,22,4))),"")</f>
        <v/>
      </c>
      <c r="W218" t="str">
        <f t="shared" si="36"/>
        <v/>
      </c>
      <c r="X218" s="5" t="str" cm="1">
        <f t="array" ref="X218">IF(R218="Control",INDEX(IC!A:A,16-BIN2DEC(MID($B218,21,4))),"")</f>
        <v/>
      </c>
      <c r="Y218" s="5" t="str" cm="1">
        <f t="array" ref="Y218">IF(X218="CALL",INDEX(Subroutines!A:A,32-BIN2DEC(MID($B218,25,5))),"")</f>
        <v/>
      </c>
      <c r="Z218" s="5" t="str" cm="1">
        <f t="array" ref="Z218">IF(R218="Control",INDEX(EC!A:A,8-BIN2DEC(MID($B218,25,3))),"")</f>
        <v/>
      </c>
      <c r="AA218" s="5" t="str" cm="1">
        <f t="array" ref="AA218">IF(R218="Control",INDEX(SR!A:A,4-BIN2DEC(MID($B218,28,2))),"")</f>
        <v/>
      </c>
      <c r="AD218" t="s">
        <v>1294</v>
      </c>
      <c r="AJ218" s="1" t="s">
        <v>214</v>
      </c>
    </row>
    <row r="219" spans="1:36" x14ac:dyDescent="0.25">
      <c r="A219" s="4" t="str">
        <f t="shared" si="29"/>
        <v>0D9</v>
      </c>
      <c r="B219" s="2" t="s">
        <v>68</v>
      </c>
      <c r="C219" s="35"/>
      <c r="D219" s="3"/>
      <c r="E219" s="3"/>
      <c r="F219" s="3"/>
      <c r="G219" s="3"/>
      <c r="H219" s="3">
        <f t="shared" si="30"/>
        <v>0</v>
      </c>
      <c r="I219" s="27" t="str" cm="1">
        <f t="array" ref="I219">IF(H219=0,INDEX(Source1!A:A, 32-BIN2DEC(LEFT($B219,5))),"--")</f>
        <v>OP1</v>
      </c>
      <c r="J219" s="63" t="str">
        <f t="shared" si="28"/>
        <v>--</v>
      </c>
      <c r="K219" s="27" t="str" cm="1">
        <f t="array" ref="K219">IF(H219=0,INDEX(Dest1!A:A,32-BIN2DEC(MID($B219,6,5))),"--")</f>
        <v>tmpB</v>
      </c>
      <c r="L219" s="27">
        <f t="shared" si="31"/>
        <v>1</v>
      </c>
      <c r="M219" s="27" t="str" cm="1">
        <f t="array" ref="M219">IF(AND(I219&lt;&gt;"CONST",L219=0),INDEX(Source2!A:A,16-BIN2DEC(MID($B219,11,4))),"--")</f>
        <v>--</v>
      </c>
      <c r="N219" s="23" t="str" cm="1">
        <f t="array" ref="N219">IF(AND(I219&lt;&gt;"CONST",L219=0),INDEX('D2'!A:A,4-BIN2DEC(MID($B219,15,2))),"--")</f>
        <v>--</v>
      </c>
      <c r="O219" s="6">
        <f t="shared" si="35"/>
        <v>0</v>
      </c>
      <c r="P219" s="6">
        <f t="shared" si="32"/>
        <v>0</v>
      </c>
      <c r="Q219" s="6">
        <f t="shared" si="33"/>
        <v>0</v>
      </c>
      <c r="R219" s="3" t="str" cm="1">
        <f t="array" ref="R219">INDEX(Types!A:A,1+BIN2DEC(MID($B219,20,2)))</f>
        <v>Control</v>
      </c>
      <c r="S219" s="3" t="str" cm="1">
        <f t="array" ref="S219">IF(R219="ALU",INDEX(ALUOps!A:A,32-BIN2DEC(MID($B219,22,5))),"")</f>
        <v/>
      </c>
      <c r="T219" s="3" t="str" cm="1">
        <f t="array" ref="T219">IF(R219="ALU",INDEX(Tmp!A:A,4-BIN2DEC(MID($B219,27,2))),"")</f>
        <v/>
      </c>
      <c r="U219" s="6" t="str">
        <f t="shared" si="34"/>
        <v/>
      </c>
      <c r="V219" t="str" cm="1">
        <f t="array" ref="V219">IF(R219="Jump",INDEX(Jcond!A:A,16-BIN2DEC(MID($B219,22,4))),"")</f>
        <v/>
      </c>
      <c r="W219" t="str">
        <f t="shared" si="36"/>
        <v/>
      </c>
      <c r="X219" s="5" t="str" cm="1">
        <f t="array" ref="X219">IF(R219="Control",INDEX(IC!A:A,16-BIN2DEC(MID($B219,21,4))),"")</f>
        <v>--</v>
      </c>
      <c r="Y219" s="5" t="str" cm="1">
        <f t="array" ref="Y219">IF(X219="CALL",INDEX(Subroutines!A:A,32-BIN2DEC(MID($B219,25,5))),"")</f>
        <v/>
      </c>
      <c r="Z219" s="5" t="str" cm="1">
        <f t="array" ref="Z219">IF(R219="Control",INDEX(EC!A:A,8-BIN2DEC(MID($B219,25,3))),"")</f>
        <v>--</v>
      </c>
      <c r="AA219" s="5" t="str" cm="1">
        <f t="array" ref="AA219">IF(R219="Control",INDEX(SR!A:A,4-BIN2DEC(MID($B219,28,2))),"")</f>
        <v>--</v>
      </c>
    </row>
    <row r="220" spans="1:36" x14ac:dyDescent="0.25">
      <c r="A220" s="4" t="str">
        <f t="shared" si="29"/>
        <v>0DA</v>
      </c>
      <c r="B220" s="2" t="s">
        <v>180</v>
      </c>
      <c r="C220" s="35"/>
      <c r="D220" s="3"/>
      <c r="E220" s="3"/>
      <c r="F220" s="3"/>
      <c r="G220" s="3"/>
      <c r="H220" s="3">
        <f t="shared" si="30"/>
        <v>0</v>
      </c>
      <c r="I220" s="27" t="str" cm="1">
        <f t="array" ref="I220">IF(H220=0,INDEX(Source1!A:A, 32-BIN2DEC(LEFT($B220,5))),"--")</f>
        <v>TEMP</v>
      </c>
      <c r="J220" s="63" t="str">
        <f t="shared" si="28"/>
        <v>--</v>
      </c>
      <c r="K220" s="27" t="str" cm="1">
        <f t="array" ref="K220">IF(H220=0,INDEX(Dest1!A:A,32-BIN2DEC(MID($B220,6,5))),"--")</f>
        <v>tmpA</v>
      </c>
      <c r="L220" s="27">
        <f t="shared" si="31"/>
        <v>1</v>
      </c>
      <c r="M220" s="27" t="str" cm="1">
        <f t="array" ref="M220">IF(AND(I220&lt;&gt;"CONST",L220=0),INDEX(Source2!A:A,16-BIN2DEC(MID($B220,11,4))),"--")</f>
        <v>--</v>
      </c>
      <c r="N220" s="23" t="str" cm="1">
        <f t="array" ref="N220">IF(AND(I220&lt;&gt;"CONST",L220=0),INDEX('D2'!A:A,4-BIN2DEC(MID($B220,15,2))),"--")</f>
        <v>--</v>
      </c>
      <c r="O220" s="6">
        <f t="shared" si="35"/>
        <v>1</v>
      </c>
      <c r="P220" s="6">
        <f t="shared" si="32"/>
        <v>0</v>
      </c>
      <c r="Q220" s="6">
        <f t="shared" si="33"/>
        <v>0</v>
      </c>
      <c r="R220" s="3" t="str" cm="1">
        <f t="array" ref="R220">INDEX(Types!A:A,1+BIN2DEC(MID($B220,20,2)))</f>
        <v>Control</v>
      </c>
      <c r="S220" s="3" t="str" cm="1">
        <f t="array" ref="S220">IF(R220="ALU",INDEX(ALUOps!A:A,32-BIN2DEC(MID($B220,22,5))),"")</f>
        <v/>
      </c>
      <c r="T220" s="3" t="str" cm="1">
        <f t="array" ref="T220">IF(R220="ALU",INDEX(Tmp!A:A,4-BIN2DEC(MID($B220,27,2))),"")</f>
        <v/>
      </c>
      <c r="U220" s="6" t="str">
        <f t="shared" si="34"/>
        <v/>
      </c>
      <c r="V220" t="str" cm="1">
        <f t="array" ref="V220">IF(R220="Jump",INDEX(Jcond!A:A,16-BIN2DEC(MID($B220,22,4))),"")</f>
        <v/>
      </c>
      <c r="W220" t="str">
        <f t="shared" si="36"/>
        <v/>
      </c>
      <c r="X220" s="5" t="str" cm="1">
        <f t="array" ref="X220">IF(R220="Control",INDEX(IC!A:A,16-BIN2DEC(MID($B220,21,4))),"")</f>
        <v>--</v>
      </c>
      <c r="Y220" s="5" t="str" cm="1">
        <f t="array" ref="Y220">IF(X220="CALL",INDEX(Subroutines!A:A,32-BIN2DEC(MID($B220,25,5))),"")</f>
        <v/>
      </c>
      <c r="Z220" s="5" t="str" cm="1">
        <f t="array" ref="Z220">IF(R220="Control",INDEX(EC!A:A,8-BIN2DEC(MID($B220,25,3))),"")</f>
        <v>--</v>
      </c>
      <c r="AA220" s="5" t="str" cm="1">
        <f t="array" ref="AA220">IF(R220="Control",INDEX(SR!A:A,4-BIN2DEC(MID($B220,28,2))),"")</f>
        <v>--</v>
      </c>
    </row>
    <row r="221" spans="1:36" x14ac:dyDescent="0.25">
      <c r="A221" s="4" t="str">
        <f t="shared" si="29"/>
        <v>0DB</v>
      </c>
      <c r="B221" s="2" t="s">
        <v>183</v>
      </c>
      <c r="C221" s="35"/>
      <c r="D221" s="3"/>
      <c r="E221" s="3"/>
      <c r="F221" s="3"/>
      <c r="G221" s="3"/>
      <c r="H221" s="3">
        <f t="shared" si="30"/>
        <v>0</v>
      </c>
      <c r="I221" s="27" t="str" cm="1">
        <f t="array" ref="I221">IF(H221=0,INDEX(Source1!A:A, 32-BIN2DEC(LEFT($B221,5))),"--")</f>
        <v>SIGMA</v>
      </c>
      <c r="J221" s="63" t="str">
        <f t="shared" si="28"/>
        <v>--</v>
      </c>
      <c r="K221" s="27" t="str" cm="1">
        <f t="array" ref="K221">IF(H221=0,INDEX(Dest1!A:A,32-BIN2DEC(MID($B221,6,5))),"--")</f>
        <v>NULL</v>
      </c>
      <c r="L221" s="27">
        <f t="shared" si="31"/>
        <v>1</v>
      </c>
      <c r="M221" s="27" t="str" cm="1">
        <f t="array" ref="M221">IF(AND(I221&lt;&gt;"CONST",L221=0),INDEX(Source2!A:A,16-BIN2DEC(MID($B221,11,4))),"--")</f>
        <v>--</v>
      </c>
      <c r="N221" s="23" t="str" cm="1">
        <f t="array" ref="N221">IF(AND(I221&lt;&gt;"CONST",L221=0),INDEX('D2'!A:A,4-BIN2DEC(MID($B221,15,2))),"--")</f>
        <v>--</v>
      </c>
      <c r="O221" s="6">
        <f t="shared" si="35"/>
        <v>0</v>
      </c>
      <c r="P221" s="6">
        <f t="shared" si="32"/>
        <v>1</v>
      </c>
      <c r="Q221" s="6">
        <f t="shared" si="33"/>
        <v>0</v>
      </c>
      <c r="R221" s="3" t="str" cm="1">
        <f t="array" ref="R221">INDEX(Types!A:A,1+BIN2DEC(MID($B221,20,2)))</f>
        <v>ALU</v>
      </c>
      <c r="S221" s="3" t="str" cm="1">
        <f t="array" ref="S221">IF(R221="ALU",INDEX(ALUOps!A:A,32-BIN2DEC(MID($B221,22,5))),"")</f>
        <v>ADD</v>
      </c>
      <c r="T221" s="3" t="str" cm="1">
        <f t="array" ref="T221">IF(R221="ALU",INDEX(Tmp!A:A,4-BIN2DEC(MID($B221,27,2))),"")</f>
        <v>tmpC</v>
      </c>
      <c r="U221" s="6">
        <f t="shared" si="34"/>
        <v>0</v>
      </c>
      <c r="V221" t="str" cm="1">
        <f t="array" ref="V221">IF(R221="Jump",INDEX(Jcond!A:A,16-BIN2DEC(MID($B221,22,4))),"")</f>
        <v/>
      </c>
      <c r="W221" t="str">
        <f t="shared" si="36"/>
        <v/>
      </c>
      <c r="X221" s="5" t="str" cm="1">
        <f t="array" ref="X221">IF(R221="Control",INDEX(IC!A:A,16-BIN2DEC(MID($B221,21,4))),"")</f>
        <v/>
      </c>
      <c r="Y221" s="5" t="str" cm="1">
        <f t="array" ref="Y221">IF(X221="CALL",INDEX(Subroutines!A:A,32-BIN2DEC(MID($B221,25,5))),"")</f>
        <v/>
      </c>
      <c r="Z221" s="5" t="str" cm="1">
        <f t="array" ref="Z221">IF(R221="Control",INDEX(EC!A:A,8-BIN2DEC(MID($B221,25,3))),"")</f>
        <v/>
      </c>
      <c r="AA221" s="5" t="str" cm="1">
        <f t="array" ref="AA221">IF(R221="Control",INDEX(SR!A:A,4-BIN2DEC(MID($B221,28,2))),"")</f>
        <v/>
      </c>
    </row>
    <row r="222" spans="1:36" x14ac:dyDescent="0.25">
      <c r="A222" s="4" t="str">
        <f t="shared" si="29"/>
        <v>0DC</v>
      </c>
      <c r="B222" s="2" t="s">
        <v>184</v>
      </c>
      <c r="C222" s="35"/>
      <c r="D222" s="2" t="s">
        <v>220</v>
      </c>
      <c r="E222" s="2" t="s">
        <v>931</v>
      </c>
      <c r="F222" s="2" t="s">
        <v>488</v>
      </c>
      <c r="G222" s="2"/>
      <c r="H222" s="3">
        <f t="shared" si="30"/>
        <v>1</v>
      </c>
      <c r="I222" s="27" t="str" cm="1">
        <f t="array" ref="I222">IF(H222=0,INDEX(Source1!A:A, 32-BIN2DEC(LEFT($B222,5))),"--")</f>
        <v>--</v>
      </c>
      <c r="J222" s="63" t="str">
        <f t="shared" si="28"/>
        <v>--</v>
      </c>
      <c r="K222" s="27" t="str" cm="1">
        <f t="array" ref="K222">IF(H222=0,INDEX(Dest1!A:A,32-BIN2DEC(MID($B222,6,5))),"--")</f>
        <v>--</v>
      </c>
      <c r="L222" s="27">
        <f t="shared" si="31"/>
        <v>1</v>
      </c>
      <c r="M222" s="27" t="str" cm="1">
        <f t="array" ref="M222">IF(AND(I222&lt;&gt;"CONST",L222=0),INDEX(Source2!A:A,16-BIN2DEC(MID($B222,11,4))),"--")</f>
        <v>--</v>
      </c>
      <c r="N222" s="23" t="str" cm="1">
        <f t="array" ref="N222">IF(AND(I222&lt;&gt;"CONST",L222=0),INDEX('D2'!A:A,4-BIN2DEC(MID($B222,15,2))),"--")</f>
        <v>--</v>
      </c>
      <c r="O222" s="6">
        <f t="shared" si="35"/>
        <v>0</v>
      </c>
      <c r="P222" s="6">
        <f t="shared" si="32"/>
        <v>0</v>
      </c>
      <c r="Q222" s="6">
        <f t="shared" si="33"/>
        <v>0</v>
      </c>
      <c r="R222" s="3" t="str" cm="1">
        <f t="array" ref="R222">INDEX(Types!A:A,1+BIN2DEC(MID($B222,20,2)))</f>
        <v>Jump</v>
      </c>
      <c r="S222" s="3" t="str" cm="1">
        <f t="array" ref="S222">IF(R222="ALU",INDEX(ALUOps!A:A,32-BIN2DEC(MID($B222,22,5))),"")</f>
        <v/>
      </c>
      <c r="T222" s="3" t="str" cm="1">
        <f t="array" ref="T222">IF(R222="ALU",INDEX(Tmp!A:A,4-BIN2DEC(MID($B222,27,2))),"")</f>
        <v/>
      </c>
      <c r="U222" s="6" t="str">
        <f t="shared" si="34"/>
        <v/>
      </c>
      <c r="V222" t="str" cm="1">
        <f t="array" ref="V222">IF(R222="Jump",INDEX(Jcond!A:A,16-BIN2DEC(MID($B222,22,4))),"")</f>
        <v>REP</v>
      </c>
      <c r="W222">
        <f t="shared" si="36"/>
        <v>3</v>
      </c>
      <c r="X222" s="5" t="str" cm="1">
        <f t="array" ref="X222">IF(R222="Control",INDEX(IC!A:A,16-BIN2DEC(MID($B222,21,4))),"")</f>
        <v/>
      </c>
      <c r="Y222" s="5" t="str" cm="1">
        <f t="array" ref="Y222">IF(X222="CALL",INDEX(Subroutines!A:A,32-BIN2DEC(MID($B222,25,5))),"")</f>
        <v/>
      </c>
      <c r="Z222" s="5" t="str" cm="1">
        <f t="array" ref="Z222">IF(R222="Control",INDEX(EC!A:A,8-BIN2DEC(MID($B222,25,3))),"")</f>
        <v/>
      </c>
      <c r="AA222" s="5" t="str" cm="1">
        <f t="array" ref="AA222">IF(R222="Control",INDEX(SR!A:A,4-BIN2DEC(MID($B222,28,2))),"")</f>
        <v/>
      </c>
      <c r="AJ222" s="1" t="s">
        <v>214</v>
      </c>
    </row>
    <row r="223" spans="1:36" x14ac:dyDescent="0.25">
      <c r="A223" s="4" t="str">
        <f t="shared" si="29"/>
        <v>0DD</v>
      </c>
      <c r="B223" s="2" t="s">
        <v>4</v>
      </c>
      <c r="C223" s="35"/>
      <c r="D223" s="3"/>
      <c r="E223" s="3"/>
      <c r="F223" s="3"/>
      <c r="G223" s="3"/>
      <c r="H223" s="3">
        <f t="shared" si="30"/>
        <v>1</v>
      </c>
      <c r="I223" s="27" t="str" cm="1">
        <f t="array" ref="I223">IF(H223=0,INDEX(Source1!A:A, 32-BIN2DEC(LEFT($B223,5))),"--")</f>
        <v>--</v>
      </c>
      <c r="J223" s="63" t="str">
        <f t="shared" si="28"/>
        <v>--</v>
      </c>
      <c r="K223" s="27" t="str" cm="1">
        <f t="array" ref="K223">IF(H223=0,INDEX(Dest1!A:A,32-BIN2DEC(MID($B223,6,5))),"--")</f>
        <v>--</v>
      </c>
      <c r="L223" s="27">
        <f t="shared" si="31"/>
        <v>1</v>
      </c>
      <c r="M223" s="27" t="str" cm="1">
        <f t="array" ref="M223">IF(AND(I223&lt;&gt;"CONST",L223=0),INDEX(Source2!A:A,16-BIN2DEC(MID($B223,11,4))),"--")</f>
        <v>--</v>
      </c>
      <c r="N223" s="23" t="str" cm="1">
        <f t="array" ref="N223">IF(AND(I223&lt;&gt;"CONST",L223=0),INDEX('D2'!A:A,4-BIN2DEC(MID($B223,15,2))),"--")</f>
        <v>--</v>
      </c>
      <c r="O223" s="6">
        <f t="shared" si="35"/>
        <v>0</v>
      </c>
      <c r="P223" s="6">
        <f t="shared" si="32"/>
        <v>0</v>
      </c>
      <c r="Q223" s="6">
        <f t="shared" si="33"/>
        <v>0</v>
      </c>
      <c r="R223" s="3" t="str" cm="1">
        <f t="array" ref="R223">INDEX(Types!A:A,1+BIN2DEC(MID($B223,20,2)))</f>
        <v>Control</v>
      </c>
      <c r="S223" s="3" t="str" cm="1">
        <f t="array" ref="S223">IF(R223="ALU",INDEX(ALUOps!A:A,32-BIN2DEC(MID($B223,22,5))),"")</f>
        <v/>
      </c>
      <c r="T223" s="3" t="str" cm="1">
        <f t="array" ref="T223">IF(R223="ALU",INDEX(Tmp!A:A,4-BIN2DEC(MID($B223,27,2))),"")</f>
        <v/>
      </c>
      <c r="U223" s="6" t="str">
        <f t="shared" si="34"/>
        <v/>
      </c>
      <c r="V223" t="str" cm="1">
        <f t="array" ref="V223">IF(R223="Jump",INDEX(Jcond!A:A,16-BIN2DEC(MID($B223,22,4))),"")</f>
        <v/>
      </c>
      <c r="W223" t="str">
        <f t="shared" si="36"/>
        <v/>
      </c>
      <c r="X223" s="5" t="str" cm="1">
        <f t="array" ref="X223">IF(R223="Control",INDEX(IC!A:A,16-BIN2DEC(MID($B223,21,4))),"")</f>
        <v>--</v>
      </c>
      <c r="Y223" s="5" t="str" cm="1">
        <f t="array" ref="Y223">IF(X223="CALL",INDEX(Subroutines!A:A,32-BIN2DEC(MID($B223,25,5))),"")</f>
        <v/>
      </c>
      <c r="Z223" s="5" t="str" cm="1">
        <f t="array" ref="Z223">IF(R223="Control",INDEX(EC!A:A,8-BIN2DEC(MID($B223,25,3))),"")</f>
        <v>--</v>
      </c>
      <c r="AA223" s="5" t="str" cm="1">
        <f t="array" ref="AA223">IF(R223="Control",INDEX(SR!A:A,4-BIN2DEC(MID($B223,28,2))),"")</f>
        <v>--</v>
      </c>
    </row>
    <row r="224" spans="1:36" x14ac:dyDescent="0.25">
      <c r="A224" s="4" t="str">
        <f t="shared" si="29"/>
        <v>0DE</v>
      </c>
      <c r="B224" s="2" t="s">
        <v>4</v>
      </c>
      <c r="C224" s="35"/>
      <c r="D224" s="3"/>
      <c r="E224" s="3"/>
      <c r="F224" s="3"/>
      <c r="G224" s="3"/>
      <c r="H224" s="3">
        <f t="shared" si="30"/>
        <v>1</v>
      </c>
      <c r="I224" s="27" t="str" cm="1">
        <f t="array" ref="I224">IF(H224=0,INDEX(Source1!A:A, 32-BIN2DEC(LEFT($B224,5))),"--")</f>
        <v>--</v>
      </c>
      <c r="J224" s="63" t="str">
        <f t="shared" si="28"/>
        <v>--</v>
      </c>
      <c r="K224" s="27" t="str" cm="1">
        <f t="array" ref="K224">IF(H224=0,INDEX(Dest1!A:A,32-BIN2DEC(MID($B224,6,5))),"--")</f>
        <v>--</v>
      </c>
      <c r="L224" s="27">
        <f t="shared" si="31"/>
        <v>1</v>
      </c>
      <c r="M224" s="27" t="str" cm="1">
        <f t="array" ref="M224">IF(AND(I224&lt;&gt;"CONST",L224=0),INDEX(Source2!A:A,16-BIN2DEC(MID($B224,11,4))),"--")</f>
        <v>--</v>
      </c>
      <c r="N224" s="23" t="str" cm="1">
        <f t="array" ref="N224">IF(AND(I224&lt;&gt;"CONST",L224=0),INDEX('D2'!A:A,4-BIN2DEC(MID($B224,15,2))),"--")</f>
        <v>--</v>
      </c>
      <c r="O224" s="6">
        <f t="shared" si="35"/>
        <v>0</v>
      </c>
      <c r="P224" s="6">
        <f t="shared" si="32"/>
        <v>0</v>
      </c>
      <c r="Q224" s="6">
        <f t="shared" si="33"/>
        <v>0</v>
      </c>
      <c r="R224" s="3" t="str" cm="1">
        <f t="array" ref="R224">INDEX(Types!A:A,1+BIN2DEC(MID($B224,20,2)))</f>
        <v>Control</v>
      </c>
      <c r="S224" s="3" t="str" cm="1">
        <f t="array" ref="S224">IF(R224="ALU",INDEX(ALUOps!A:A,32-BIN2DEC(MID($B224,22,5))),"")</f>
        <v/>
      </c>
      <c r="T224" s="3" t="str" cm="1">
        <f t="array" ref="T224">IF(R224="ALU",INDEX(Tmp!A:A,4-BIN2DEC(MID($B224,27,2))),"")</f>
        <v/>
      </c>
      <c r="U224" s="6" t="str">
        <f t="shared" si="34"/>
        <v/>
      </c>
      <c r="V224" t="str" cm="1">
        <f t="array" ref="V224">IF(R224="Jump",INDEX(Jcond!A:A,16-BIN2DEC(MID($B224,22,4))),"")</f>
        <v/>
      </c>
      <c r="W224" t="str">
        <f t="shared" si="36"/>
        <v/>
      </c>
      <c r="X224" s="5" t="str" cm="1">
        <f t="array" ref="X224">IF(R224="Control",INDEX(IC!A:A,16-BIN2DEC(MID($B224,21,4))),"")</f>
        <v>--</v>
      </c>
      <c r="Y224" s="5" t="str" cm="1">
        <f t="array" ref="Y224">IF(X224="CALL",INDEX(Subroutines!A:A,32-BIN2DEC(MID($B224,25,5))),"")</f>
        <v/>
      </c>
      <c r="Z224" s="5" t="str" cm="1">
        <f t="array" ref="Z224">IF(R224="Control",INDEX(EC!A:A,8-BIN2DEC(MID($B224,25,3))),"")</f>
        <v>--</v>
      </c>
      <c r="AA224" s="5" t="str" cm="1">
        <f t="array" ref="AA224">IF(R224="Control",INDEX(SR!A:A,4-BIN2DEC(MID($B224,28,2))),"")</f>
        <v>--</v>
      </c>
    </row>
    <row r="225" spans="1:36" s="9" customFormat="1" ht="15.75" thickBot="1" x14ac:dyDescent="0.3">
      <c r="A225" s="7" t="str">
        <f t="shared" si="29"/>
        <v>0DF</v>
      </c>
      <c r="B225" s="8" t="s">
        <v>163</v>
      </c>
      <c r="C225" s="38"/>
      <c r="D225" s="10"/>
      <c r="E225" s="10"/>
      <c r="F225" s="10"/>
      <c r="G225" s="10"/>
      <c r="H225" s="10">
        <f t="shared" si="30"/>
        <v>0</v>
      </c>
      <c r="I225" s="30" t="str" cm="1">
        <f t="array" ref="I225">IF(H225=0,INDEX(Source1!A:A, 32-BIN2DEC(LEFT($B225,5))),"--")</f>
        <v>LC</v>
      </c>
      <c r="J225" s="66" t="str">
        <f t="shared" si="28"/>
        <v>--</v>
      </c>
      <c r="K225" s="30" t="str" cm="1">
        <f t="array" ref="K225">IF(H225=0,INDEX(Dest1!A:A,32-BIN2DEC(MID($B225,6,5))),"--")</f>
        <v>C</v>
      </c>
      <c r="L225" s="30">
        <f t="shared" si="31"/>
        <v>1</v>
      </c>
      <c r="M225" s="30" t="str" cm="1">
        <f t="array" ref="M225">IF(AND(I225&lt;&gt;"CONST",L225=0),INDEX(Source2!A:A,16-BIN2DEC(MID($B225,11,4))),"--")</f>
        <v>--</v>
      </c>
      <c r="N225" s="26" t="str" cm="1">
        <f t="array" ref="N225">IF(AND(I225&lt;&gt;"CONST",L225=0),INDEX('D2'!A:A,4-BIN2DEC(MID($B225,15,2))),"--")</f>
        <v>--</v>
      </c>
      <c r="O225" s="11">
        <f t="shared" si="35"/>
        <v>0</v>
      </c>
      <c r="P225" s="11">
        <f t="shared" si="32"/>
        <v>0</v>
      </c>
      <c r="Q225" s="11">
        <f t="shared" si="33"/>
        <v>0</v>
      </c>
      <c r="R225" s="10" t="str" cm="1">
        <f t="array" ref="R225">INDEX(Types!A:A,1+BIN2DEC(MID($B225,20,2)))</f>
        <v>Control</v>
      </c>
      <c r="S225" s="10" t="str" cm="1">
        <f t="array" ref="S225">IF(R225="ALU",INDEX(ALUOps!A:A,32-BIN2DEC(MID($B225,22,5))),"")</f>
        <v/>
      </c>
      <c r="T225" s="10" t="str" cm="1">
        <f t="array" ref="T225">IF(R225="ALU",INDEX(Tmp!A:A,4-BIN2DEC(MID($B225,27,2))),"")</f>
        <v/>
      </c>
      <c r="U225" s="11" t="str">
        <f t="shared" si="34"/>
        <v/>
      </c>
      <c r="V225" s="9" t="str" cm="1">
        <f t="array" ref="V225">IF(R225="Jump",INDEX(Jcond!A:A,16-BIN2DEC(MID($B225,22,4))),"")</f>
        <v/>
      </c>
      <c r="W225" s="9" t="str">
        <f t="shared" si="36"/>
        <v/>
      </c>
      <c r="X225" s="54" t="str" cm="1">
        <f t="array" ref="X225">IF(R225="Control",INDEX(IC!A:A,16-BIN2DEC(MID($B225,21,4))),"")</f>
        <v>CALL</v>
      </c>
      <c r="Y225" s="54" t="str" cm="1">
        <f t="array" ref="Y225">IF(X225="CALL",INDEX(Subroutines!A:A,32-BIN2DEC(MID($B225,25,5))),"")</f>
        <v>REP</v>
      </c>
      <c r="Z225" s="54" t="str" cm="1">
        <f t="array" ref="Z225">IF(R225="Control",INDEX(EC!A:A,8-BIN2DEC(MID($B225,25,3))),"")</f>
        <v>MW</v>
      </c>
      <c r="AA225" s="54" t="str" cm="1">
        <f t="array" ref="AA225">IF(R225="Control",INDEX(SR!A:A,4-BIN2DEC(MID($B225,28,2))),"")</f>
        <v>ES</v>
      </c>
      <c r="AE225" s="60"/>
    </row>
    <row r="226" spans="1:36" x14ac:dyDescent="0.25">
      <c r="A226" s="4" t="str">
        <f t="shared" si="29"/>
        <v>0E0</v>
      </c>
      <c r="B226" s="2" t="s">
        <v>63</v>
      </c>
      <c r="C226" s="35"/>
      <c r="D226" s="2" t="s">
        <v>221</v>
      </c>
      <c r="E226" s="2" t="s">
        <v>927</v>
      </c>
      <c r="F226" s="2" t="s">
        <v>462</v>
      </c>
      <c r="G226" s="2"/>
      <c r="H226" s="3">
        <f t="shared" si="30"/>
        <v>0</v>
      </c>
      <c r="I226" s="27" t="str" cm="1">
        <f t="array" ref="I226">IF(H226=0,INDEX(Source1!A:A, 32-BIN2DEC(LEFT($B226,5))),"--")</f>
        <v>Q</v>
      </c>
      <c r="J226" s="63" t="str">
        <f t="shared" si="28"/>
        <v>--</v>
      </c>
      <c r="K226" s="27" t="str" cm="1">
        <f t="array" ref="K226">IF(H226=0,INDEX(Dest1!A:A,32-BIN2DEC(MID($B226,6,5))),"--")</f>
        <v>tmpBL</v>
      </c>
      <c r="L226" s="27">
        <f t="shared" si="31"/>
        <v>1</v>
      </c>
      <c r="M226" s="27" t="str" cm="1">
        <f t="array" ref="M226">IF(AND(I226&lt;&gt;"CONST",L226=0),INDEX(Source2!A:A,16-BIN2DEC(MID($B226,11,4))),"--")</f>
        <v>--</v>
      </c>
      <c r="N226" s="23" t="str" cm="1">
        <f t="array" ref="N226">IF(AND(I226&lt;&gt;"CONST",L226=0),INDEX('D2'!A:A,4-BIN2DEC(MID($B226,15,2))),"--")</f>
        <v>--</v>
      </c>
      <c r="O226" s="6">
        <f t="shared" si="35"/>
        <v>0</v>
      </c>
      <c r="P226" s="6">
        <f t="shared" si="32"/>
        <v>0</v>
      </c>
      <c r="Q226" s="6">
        <f t="shared" si="33"/>
        <v>0</v>
      </c>
      <c r="R226" s="3" t="str" cm="1">
        <f t="array" ref="R226">INDEX(Types!A:A,1+BIN2DEC(MID($B226,20,2)))</f>
        <v>Jump</v>
      </c>
      <c r="S226" s="3" t="str" cm="1">
        <f t="array" ref="S226">IF(R226="ALU",INDEX(ALUOps!A:A,32-BIN2DEC(MID($B226,22,5))),"")</f>
        <v/>
      </c>
      <c r="T226" s="3" t="str" cm="1">
        <f t="array" ref="T226">IF(R226="ALU",INDEX(Tmp!A:A,4-BIN2DEC(MID($B226,27,2))),"")</f>
        <v/>
      </c>
      <c r="U226" s="6" t="str">
        <f t="shared" si="34"/>
        <v/>
      </c>
      <c r="V226" t="str" cm="1">
        <f t="array" ref="V226">IF(R226="Jump",INDEX(Jcond!A:A,16-BIN2DEC(MID($B226,22,4))),"")</f>
        <v>JNW</v>
      </c>
      <c r="W226">
        <f t="shared" si="36"/>
        <v>2</v>
      </c>
      <c r="X226" s="5" t="str" cm="1">
        <f t="array" ref="X226">IF(R226="Control",INDEX(IC!A:A,16-BIN2DEC(MID($B226,21,4))),"")</f>
        <v/>
      </c>
      <c r="Y226" s="5" t="str" cm="1">
        <f t="array" ref="Y226">IF(X226="CALL",INDEX(Subroutines!A:A,32-BIN2DEC(MID($B226,25,5))),"")</f>
        <v/>
      </c>
      <c r="Z226" s="5" t="str" cm="1">
        <f t="array" ref="Z226">IF(R226="Control",INDEX(EC!A:A,8-BIN2DEC(MID($B226,25,3))),"")</f>
        <v/>
      </c>
      <c r="AA226" s="5" t="str" cm="1">
        <f t="array" ref="AA226">IF(R226="Control",INDEX(SR!A:A,4-BIN2DEC(MID($B226,28,2))),"")</f>
        <v/>
      </c>
      <c r="AD226" t="s">
        <v>995</v>
      </c>
      <c r="AI226" t="s">
        <v>994</v>
      </c>
      <c r="AJ226" s="1" t="s">
        <v>222</v>
      </c>
    </row>
    <row r="227" spans="1:36" x14ac:dyDescent="0.25">
      <c r="A227" s="4" t="str">
        <f t="shared" si="29"/>
        <v>0E1</v>
      </c>
      <c r="B227" s="2" t="s">
        <v>66</v>
      </c>
      <c r="C227" s="35"/>
      <c r="D227" s="3"/>
      <c r="E227" s="3"/>
      <c r="F227" s="3"/>
      <c r="G227" s="3"/>
      <c r="H227" s="3">
        <f t="shared" si="30"/>
        <v>0</v>
      </c>
      <c r="I227" s="27" t="str" cm="1">
        <f t="array" ref="I227">IF(H227=0,INDEX(Source1!A:A, 32-BIN2DEC(LEFT($B227,5))),"--")</f>
        <v>Q</v>
      </c>
      <c r="J227" s="63" t="str">
        <f t="shared" si="28"/>
        <v>--</v>
      </c>
      <c r="K227" s="27" t="str" cm="1">
        <f t="array" ref="K227">IF(H227=0,INDEX(Dest1!A:A,32-BIN2DEC(MID($B227,6,5))),"--")</f>
        <v>tmpBH</v>
      </c>
      <c r="L227" s="27">
        <f t="shared" si="31"/>
        <v>1</v>
      </c>
      <c r="M227" s="27" t="str" cm="1">
        <f t="array" ref="M227">IF(AND(I227&lt;&gt;"CONST",L227=0),INDEX(Source2!A:A,16-BIN2DEC(MID($B227,11,4))),"--")</f>
        <v>--</v>
      </c>
      <c r="N227" s="23" t="str" cm="1">
        <f t="array" ref="N227">IF(AND(I227&lt;&gt;"CONST",L227=0),INDEX('D2'!A:A,4-BIN2DEC(MID($B227,15,2))),"--")</f>
        <v>--</v>
      </c>
      <c r="O227" s="6">
        <f t="shared" si="35"/>
        <v>0</v>
      </c>
      <c r="P227" s="6">
        <f t="shared" si="32"/>
        <v>0</v>
      </c>
      <c r="Q227" s="6">
        <f t="shared" si="33"/>
        <v>0</v>
      </c>
      <c r="R227" s="3" t="str" cm="1">
        <f t="array" ref="R227">INDEX(Types!A:A,1+BIN2DEC(MID($B227,20,2)))</f>
        <v>Control</v>
      </c>
      <c r="S227" s="3" t="str" cm="1">
        <f t="array" ref="S227">IF(R227="ALU",INDEX(ALUOps!A:A,32-BIN2DEC(MID($B227,22,5))),"")</f>
        <v/>
      </c>
      <c r="T227" s="3" t="str" cm="1">
        <f t="array" ref="T227">IF(R227="ALU",INDEX(Tmp!A:A,4-BIN2DEC(MID($B227,27,2))),"")</f>
        <v/>
      </c>
      <c r="U227" s="6" t="str">
        <f t="shared" si="34"/>
        <v/>
      </c>
      <c r="V227" t="str" cm="1">
        <f t="array" ref="V227">IF(R227="Jump",INDEX(Jcond!A:A,16-BIN2DEC(MID($B227,22,4))),"")</f>
        <v/>
      </c>
      <c r="W227" t="str">
        <f t="shared" si="36"/>
        <v/>
      </c>
      <c r="X227" s="5" t="str" cm="1">
        <f t="array" ref="X227">IF(R227="Control",INDEX(IC!A:A,16-BIN2DEC(MID($B227,21,4))),"")</f>
        <v>--</v>
      </c>
      <c r="Y227" s="5" t="str" cm="1">
        <f t="array" ref="Y227">IF(X227="CALL",INDEX(Subroutines!A:A,32-BIN2DEC(MID($B227,25,5))),"")</f>
        <v/>
      </c>
      <c r="Z227" s="5" t="str" cm="1">
        <f t="array" ref="Z227">IF(R227="Control",INDEX(EC!A:A,8-BIN2DEC(MID($B227,25,3))),"")</f>
        <v>--</v>
      </c>
      <c r="AA227" s="5" t="str" cm="1">
        <f t="array" ref="AA227">IF(R227="Control",INDEX(SR!A:A,4-BIN2DEC(MID($B227,28,2))),"")</f>
        <v>--</v>
      </c>
    </row>
    <row r="228" spans="1:36" x14ac:dyDescent="0.25">
      <c r="A228" s="4" t="str">
        <f t="shared" si="29"/>
        <v>0E2</v>
      </c>
      <c r="B228" s="2" t="s">
        <v>223</v>
      </c>
      <c r="C228" s="35"/>
      <c r="D228" s="3"/>
      <c r="E228" s="3"/>
      <c r="F228" s="3"/>
      <c r="G228" s="3"/>
      <c r="H228" s="3">
        <f t="shared" si="30"/>
        <v>0</v>
      </c>
      <c r="I228" s="27" t="str" cm="1">
        <f t="array" ref="I228">IF(H228=0,INDEX(Source1!A:A, 32-BIN2DEC(LEFT($B228,5))),"--")</f>
        <v>tmpB</v>
      </c>
      <c r="J228" s="63" t="str">
        <f t="shared" si="28"/>
        <v>--</v>
      </c>
      <c r="K228" s="27" t="str" cm="1">
        <f t="array" ref="K228">IF(H228=0,INDEX(Dest1!A:A,32-BIN2DEC(MID($B228,6,5))),"--")</f>
        <v>OP1</v>
      </c>
      <c r="L228" s="27">
        <f t="shared" si="31"/>
        <v>1</v>
      </c>
      <c r="M228" s="27" t="str" cm="1">
        <f t="array" ref="M228">IF(AND(I228&lt;&gt;"CONST",L228=0),INDEX(Source2!A:A,16-BIN2DEC(MID($B228,11,4))),"--")</f>
        <v>--</v>
      </c>
      <c r="N228" s="23" t="str" cm="1">
        <f t="array" ref="N228">IF(AND(I228&lt;&gt;"CONST",L228=0),INDEX('D2'!A:A,4-BIN2DEC(MID($B228,15,2))),"--")</f>
        <v>--</v>
      </c>
      <c r="O228" s="6">
        <f t="shared" si="35"/>
        <v>0</v>
      </c>
      <c r="P228" s="6">
        <f t="shared" si="32"/>
        <v>0</v>
      </c>
      <c r="Q228" s="6">
        <f t="shared" si="33"/>
        <v>1</v>
      </c>
      <c r="R228" s="3" t="str" cm="1">
        <f t="array" ref="R228">INDEX(Types!A:A,1+BIN2DEC(MID($B228,20,2)))</f>
        <v>Control</v>
      </c>
      <c r="S228" s="3" t="str" cm="1">
        <f t="array" ref="S228">IF(R228="ALU",INDEX(ALUOps!A:A,32-BIN2DEC(MID($B228,22,5))),"")</f>
        <v/>
      </c>
      <c r="T228" s="3" t="str" cm="1">
        <f t="array" ref="T228">IF(R228="ALU",INDEX(Tmp!A:A,4-BIN2DEC(MID($B228,27,2))),"")</f>
        <v/>
      </c>
      <c r="U228" s="6" t="str">
        <f t="shared" si="34"/>
        <v/>
      </c>
      <c r="V228" t="str" cm="1">
        <f t="array" ref="V228">IF(R228="Jump",INDEX(Jcond!A:A,16-BIN2DEC(MID($B228,22,4))),"")</f>
        <v/>
      </c>
      <c r="W228" t="str">
        <f t="shared" si="36"/>
        <v/>
      </c>
      <c r="X228" s="5" t="str" cm="1">
        <f t="array" ref="X228">IF(R228="Control",INDEX(IC!A:A,16-BIN2DEC(MID($B228,21,4))),"")</f>
        <v>--</v>
      </c>
      <c r="Y228" s="5" t="str" cm="1">
        <f t="array" ref="Y228">IF(X228="CALL",INDEX(Subroutines!A:A,32-BIN2DEC(MID($B228,25,5))),"")</f>
        <v/>
      </c>
      <c r="Z228" s="5" t="str" cm="1">
        <f t="array" ref="Z228">IF(R228="Control",INDEX(EC!A:A,8-BIN2DEC(MID($B228,25,3))),"")</f>
        <v>--</v>
      </c>
      <c r="AA228" s="5" t="str" cm="1">
        <f t="array" ref="AA228">IF(R228="Control",INDEX(SR!A:A,4-BIN2DEC(MID($B228,28,2))),"")</f>
        <v>--</v>
      </c>
    </row>
    <row r="229" spans="1:36" s="9" customFormat="1" ht="15.75" thickBot="1" x14ac:dyDescent="0.3">
      <c r="A229" s="7" t="str">
        <f t="shared" si="29"/>
        <v>0E3</v>
      </c>
      <c r="B229" s="8" t="s">
        <v>4</v>
      </c>
      <c r="C229" s="38"/>
      <c r="D229" s="10"/>
      <c r="E229" s="10"/>
      <c r="F229" s="10"/>
      <c r="G229" s="10"/>
      <c r="H229" s="10">
        <f t="shared" si="30"/>
        <v>1</v>
      </c>
      <c r="I229" s="30" t="str" cm="1">
        <f t="array" ref="I229">IF(H229=0,INDEX(Source1!A:A, 32-BIN2DEC(LEFT($B229,5))),"--")</f>
        <v>--</v>
      </c>
      <c r="J229" s="66" t="str">
        <f t="shared" si="28"/>
        <v>--</v>
      </c>
      <c r="K229" s="30" t="str" cm="1">
        <f t="array" ref="K229">IF(H229=0,INDEX(Dest1!A:A,32-BIN2DEC(MID($B229,6,5))),"--")</f>
        <v>--</v>
      </c>
      <c r="L229" s="30">
        <f t="shared" si="31"/>
        <v>1</v>
      </c>
      <c r="M229" s="30" t="str" cm="1">
        <f t="array" ref="M229">IF(AND(I229&lt;&gt;"CONST",L229=0),INDEX(Source2!A:A,16-BIN2DEC(MID($B229,11,4))),"--")</f>
        <v>--</v>
      </c>
      <c r="N229" s="26" t="str" cm="1">
        <f t="array" ref="N229">IF(AND(I229&lt;&gt;"CONST",L229=0),INDEX('D2'!A:A,4-BIN2DEC(MID($B229,15,2))),"--")</f>
        <v>--</v>
      </c>
      <c r="O229" s="11">
        <f t="shared" si="35"/>
        <v>0</v>
      </c>
      <c r="P229" s="11">
        <f t="shared" si="32"/>
        <v>0</v>
      </c>
      <c r="Q229" s="11">
        <f t="shared" si="33"/>
        <v>0</v>
      </c>
      <c r="R229" s="10" t="str" cm="1">
        <f t="array" ref="R229">INDEX(Types!A:A,1+BIN2DEC(MID($B229,20,2)))</f>
        <v>Control</v>
      </c>
      <c r="S229" s="10" t="str" cm="1">
        <f t="array" ref="S229">IF(R229="ALU",INDEX(ALUOps!A:A,32-BIN2DEC(MID($B229,22,5))),"")</f>
        <v/>
      </c>
      <c r="T229" s="10" t="str" cm="1">
        <f t="array" ref="T229">IF(R229="ALU",INDEX(Tmp!A:A,4-BIN2DEC(MID($B229,27,2))),"")</f>
        <v/>
      </c>
      <c r="U229" s="11" t="str">
        <f t="shared" si="34"/>
        <v/>
      </c>
      <c r="V229" s="9" t="str" cm="1">
        <f t="array" ref="V229">IF(R229="Jump",INDEX(Jcond!A:A,16-BIN2DEC(MID($B229,22,4))),"")</f>
        <v/>
      </c>
      <c r="W229" s="9" t="str">
        <f t="shared" si="36"/>
        <v/>
      </c>
      <c r="X229" s="54" t="str" cm="1">
        <f t="array" ref="X229">IF(R229="Control",INDEX(IC!A:A,16-BIN2DEC(MID($B229,21,4))),"")</f>
        <v>--</v>
      </c>
      <c r="Y229" s="54" t="str" cm="1">
        <f t="array" ref="Y229">IF(X229="CALL",INDEX(Subroutines!A:A,32-BIN2DEC(MID($B229,25,5))),"")</f>
        <v/>
      </c>
      <c r="Z229" s="54" t="str" cm="1">
        <f t="array" ref="Z229">IF(R229="Control",INDEX(EC!A:A,8-BIN2DEC(MID($B229,25,3))),"")</f>
        <v>--</v>
      </c>
      <c r="AA229" s="54" t="str" cm="1">
        <f t="array" ref="AA229">IF(R229="Control",INDEX(SR!A:A,4-BIN2DEC(MID($B229,28,2))),"")</f>
        <v>--</v>
      </c>
      <c r="AE229" s="60"/>
    </row>
    <row r="230" spans="1:36" x14ac:dyDescent="0.25">
      <c r="A230" s="4" t="str">
        <f t="shared" si="29"/>
        <v>0E4</v>
      </c>
      <c r="B230" s="2" t="s">
        <v>111</v>
      </c>
      <c r="C230" s="35"/>
      <c r="D230" s="2" t="s">
        <v>224</v>
      </c>
      <c r="E230" s="2" t="s">
        <v>927</v>
      </c>
      <c r="F230" s="2" t="s">
        <v>462</v>
      </c>
      <c r="G230" s="2"/>
      <c r="H230" s="3">
        <f t="shared" si="30"/>
        <v>0</v>
      </c>
      <c r="I230" s="27" t="str" cm="1">
        <f t="array" ref="I230">IF(H230=0,INDEX(Source1!A:A, 32-BIN2DEC(LEFT($B230,5))),"--")</f>
        <v>Q</v>
      </c>
      <c r="J230" s="63" t="str">
        <f t="shared" si="28"/>
        <v>--</v>
      </c>
      <c r="K230" s="27" t="str" cm="1">
        <f t="array" ref="K230">IF(H230=0,INDEX(Dest1!A:A,32-BIN2DEC(MID($B230,6,5))),"--")</f>
        <v>tmpBL</v>
      </c>
      <c r="L230" s="27">
        <f t="shared" si="31"/>
        <v>1</v>
      </c>
      <c r="M230" s="27" t="str" cm="1">
        <f t="array" ref="M230">IF(AND(I230&lt;&gt;"CONST",L230=0),INDEX(Source2!A:A,16-BIN2DEC(MID($B230,11,4))),"--")</f>
        <v>--</v>
      </c>
      <c r="N230" s="23" t="str" cm="1">
        <f t="array" ref="N230">IF(AND(I230&lt;&gt;"CONST",L230=0),INDEX('D2'!A:A,4-BIN2DEC(MID($B230,15,2))),"--")</f>
        <v>--</v>
      </c>
      <c r="O230" s="6">
        <f t="shared" si="35"/>
        <v>0</v>
      </c>
      <c r="P230" s="6">
        <f t="shared" si="32"/>
        <v>0</v>
      </c>
      <c r="Q230" s="6">
        <f t="shared" si="33"/>
        <v>0</v>
      </c>
      <c r="R230" s="3" t="str" cm="1">
        <f t="array" ref="R230">INDEX(Types!A:A,1+BIN2DEC(MID($B230,20,2)))</f>
        <v>Control</v>
      </c>
      <c r="S230" s="3" t="str" cm="1">
        <f t="array" ref="S230">IF(R230="ALU",INDEX(ALUOps!A:A,32-BIN2DEC(MID($B230,22,5))),"")</f>
        <v/>
      </c>
      <c r="T230" s="3" t="str" cm="1">
        <f t="array" ref="T230">IF(R230="ALU",INDEX(Tmp!A:A,4-BIN2DEC(MID($B230,27,2))),"")</f>
        <v/>
      </c>
      <c r="U230" s="6" t="str">
        <f t="shared" si="34"/>
        <v/>
      </c>
      <c r="V230" t="str" cm="1">
        <f t="array" ref="V230">IF(R230="Jump",INDEX(Jcond!A:A,16-BIN2DEC(MID($B230,22,4))),"")</f>
        <v/>
      </c>
      <c r="W230" t="str">
        <f t="shared" si="36"/>
        <v/>
      </c>
      <c r="X230" s="5" t="str" cm="1">
        <f t="array" ref="X230">IF(R230="Control",INDEX(IC!A:A,16-BIN2DEC(MID($B230,21,4))),"")</f>
        <v>--</v>
      </c>
      <c r="Y230" s="5" t="str" cm="1">
        <f t="array" ref="Y230">IF(X230="CALL",INDEX(Subroutines!A:A,32-BIN2DEC(MID($B230,25,5))),"")</f>
        <v/>
      </c>
      <c r="Z230" s="5" t="str" cm="1">
        <f t="array" ref="Z230">IF(R230="Control",INDEX(EC!A:A,8-BIN2DEC(MID($B230,25,3))),"")</f>
        <v>--</v>
      </c>
      <c r="AA230" s="5" t="str" cm="1">
        <f t="array" ref="AA230">IF(R230="Control",INDEX(SR!A:A,4-BIN2DEC(MID($B230,28,2))),"")</f>
        <v>--</v>
      </c>
      <c r="AD230" t="s">
        <v>998</v>
      </c>
      <c r="AJ230" s="1" t="s">
        <v>225</v>
      </c>
    </row>
    <row r="231" spans="1:36" x14ac:dyDescent="0.25">
      <c r="A231" s="4" t="str">
        <f t="shared" si="29"/>
        <v>0E5</v>
      </c>
      <c r="B231" s="2" t="s">
        <v>226</v>
      </c>
      <c r="C231" s="35"/>
      <c r="D231" s="3"/>
      <c r="E231" s="3"/>
      <c r="F231" s="3"/>
      <c r="G231" s="3"/>
      <c r="H231" s="3">
        <f t="shared" si="30"/>
        <v>0</v>
      </c>
      <c r="I231" s="27" t="str" cm="1">
        <f t="array" ref="I231">IF(H231=0,INDEX(Source1!A:A, 32-BIN2DEC(LEFT($B231,5))),"--")</f>
        <v>Q</v>
      </c>
      <c r="J231" s="63" t="str">
        <f t="shared" si="28"/>
        <v>--</v>
      </c>
      <c r="K231" s="27" t="str" cm="1">
        <f t="array" ref="K231">IF(H231=0,INDEX(Dest1!A:A,32-BIN2DEC(MID($B231,6,5))),"--")</f>
        <v>tmpBH</v>
      </c>
      <c r="L231" s="27">
        <f t="shared" si="31"/>
        <v>1</v>
      </c>
      <c r="M231" s="27" t="str" cm="1">
        <f t="array" ref="M231">IF(AND(I231&lt;&gt;"CONST",L231=0),INDEX(Source2!A:A,16-BIN2DEC(MID($B231,11,4))),"--")</f>
        <v>--</v>
      </c>
      <c r="N231" s="23" t="str" cm="1">
        <f t="array" ref="N231">IF(AND(I231&lt;&gt;"CONST",L231=0),INDEX('D2'!A:A,4-BIN2DEC(MID($B231,15,2))),"--")</f>
        <v>--</v>
      </c>
      <c r="O231" s="6">
        <f t="shared" si="35"/>
        <v>0</v>
      </c>
      <c r="P231" s="6">
        <f t="shared" si="32"/>
        <v>0</v>
      </c>
      <c r="Q231" s="6">
        <f t="shared" si="33"/>
        <v>0</v>
      </c>
      <c r="R231" s="3" t="str" cm="1">
        <f t="array" ref="R231">INDEX(Types!A:A,1+BIN2DEC(MID($B231,20,2)))</f>
        <v>ALU</v>
      </c>
      <c r="S231" s="3" t="str" cm="1">
        <f t="array" ref="S231">IF(R231="ALU",INDEX(ALUOps!A:A,32-BIN2DEC(MID($B231,22,5))),"")</f>
        <v>INC2</v>
      </c>
      <c r="T231" s="3" t="str" cm="1">
        <f t="array" ref="T231">IF(R231="ALU",INDEX(Tmp!A:A,4-BIN2DEC(MID($B231,27,2))),"")</f>
        <v>tmpA</v>
      </c>
      <c r="U231" s="6">
        <f t="shared" si="34"/>
        <v>0</v>
      </c>
      <c r="V231" t="str" cm="1">
        <f t="array" ref="V231">IF(R231="Jump",INDEX(Jcond!A:A,16-BIN2DEC(MID($B231,22,4))),"")</f>
        <v/>
      </c>
      <c r="W231" t="str">
        <f t="shared" si="36"/>
        <v/>
      </c>
      <c r="X231" s="5" t="str" cm="1">
        <f t="array" ref="X231">IF(R231="Control",INDEX(IC!A:A,16-BIN2DEC(MID($B231,21,4))),"")</f>
        <v/>
      </c>
      <c r="Y231" s="5" t="str" cm="1">
        <f t="array" ref="Y231">IF(X231="CALL",INDEX(Subroutines!A:A,32-BIN2DEC(MID($B231,25,5))),"")</f>
        <v/>
      </c>
      <c r="Z231" s="5" t="str" cm="1">
        <f t="array" ref="Z231">IF(R231="Control",INDEX(EC!A:A,8-BIN2DEC(MID($B231,25,3))),"")</f>
        <v/>
      </c>
      <c r="AA231" s="5" t="str" cm="1">
        <f t="array" ref="AA231">IF(R231="Control",INDEX(SR!A:A,4-BIN2DEC(MID($B231,28,2))),"")</f>
        <v/>
      </c>
    </row>
    <row r="232" spans="1:36" x14ac:dyDescent="0.25">
      <c r="A232" s="4" t="str">
        <f t="shared" si="29"/>
        <v>0E6</v>
      </c>
      <c r="B232" s="2" t="s">
        <v>227</v>
      </c>
      <c r="C232" s="35"/>
      <c r="D232" s="3"/>
      <c r="E232" s="3"/>
      <c r="F232" s="3"/>
      <c r="G232" s="3"/>
      <c r="H232" s="3">
        <f t="shared" si="30"/>
        <v>0</v>
      </c>
      <c r="I232" s="27" t="str" cm="1">
        <f t="array" ref="I232">IF(H232=0,INDEX(Source1!A:A, 32-BIN2DEC(LEFT($B232,5))),"--")</f>
        <v>SP</v>
      </c>
      <c r="J232" s="63" t="str">
        <f t="shared" si="28"/>
        <v>--</v>
      </c>
      <c r="K232" s="27" t="str" cm="1">
        <f t="array" ref="K232">IF(H232=0,INDEX(Dest1!A:A,32-BIN2DEC(MID($B232,6,5))),"--")</f>
        <v>DP</v>
      </c>
      <c r="L232" s="27">
        <f t="shared" si="31"/>
        <v>0</v>
      </c>
      <c r="M232" s="27" t="str" cm="1">
        <f t="array" ref="M232">IF(AND(I232&lt;&gt;"CONST",L232=0),INDEX(Source2!A:A,16-BIN2DEC(MID($B232,11,4))),"--")</f>
        <v>SP</v>
      </c>
      <c r="N232" s="23" t="str" cm="1">
        <f t="array" ref="N232">IF(AND(I232&lt;&gt;"CONST",L232=0),INDEX('D2'!A:A,4-BIN2DEC(MID($B232,15,2))),"--")</f>
        <v>tmpA</v>
      </c>
      <c r="O232" s="6">
        <f t="shared" si="35"/>
        <v>0</v>
      </c>
      <c r="P232" s="6">
        <f t="shared" si="32"/>
        <v>0</v>
      </c>
      <c r="Q232" s="6">
        <f t="shared" si="33"/>
        <v>0</v>
      </c>
      <c r="R232" s="3" t="str" cm="1">
        <f t="array" ref="R232">INDEX(Types!A:A,1+BIN2DEC(MID($B232,20,2)))</f>
        <v>Control</v>
      </c>
      <c r="S232" s="3" t="str" cm="1">
        <f t="array" ref="S232">IF(R232="ALU",INDEX(ALUOps!A:A,32-BIN2DEC(MID($B232,22,5))),"")</f>
        <v/>
      </c>
      <c r="T232" s="3" t="str" cm="1">
        <f t="array" ref="T232">IF(R232="ALU",INDEX(Tmp!A:A,4-BIN2DEC(MID($B232,27,2))),"")</f>
        <v/>
      </c>
      <c r="U232" s="6" t="str">
        <f t="shared" si="34"/>
        <v/>
      </c>
      <c r="V232" t="str" cm="1">
        <f t="array" ref="V232">IF(R232="Jump",INDEX(Jcond!A:A,16-BIN2DEC(MID($B232,22,4))),"")</f>
        <v/>
      </c>
      <c r="W232" t="str">
        <f t="shared" si="36"/>
        <v/>
      </c>
      <c r="X232" s="5" t="str" cm="1">
        <f t="array" ref="X232">IF(R232="Control",INDEX(IC!A:A,16-BIN2DEC(MID($B232,21,4))),"")</f>
        <v>SUSP</v>
      </c>
      <c r="Y232" s="5" t="str" cm="1">
        <f t="array" ref="Y232">IF(X232="CALL",INDEX(Subroutines!A:A,32-BIN2DEC(MID($B232,25,5))),"")</f>
        <v/>
      </c>
      <c r="Z232" s="5" t="str" cm="1">
        <f t="array" ref="Z232">IF(R232="Control",INDEX(EC!A:A,8-BIN2DEC(MID($B232,25,3))),"")</f>
        <v>MR</v>
      </c>
      <c r="AA232" s="5" t="str" cm="1">
        <f t="array" ref="AA232">IF(R232="Control",INDEX(SR!A:A,4-BIN2DEC(MID($B232,28,2))),"")</f>
        <v>SS</v>
      </c>
    </row>
    <row r="233" spans="1:36" x14ac:dyDescent="0.25">
      <c r="A233" s="4" t="str">
        <f t="shared" si="29"/>
        <v>0E7</v>
      </c>
      <c r="B233" s="2" t="s">
        <v>4</v>
      </c>
      <c r="C233" s="35"/>
      <c r="D233" s="3"/>
      <c r="E233" s="3"/>
      <c r="F233" s="3"/>
      <c r="G233" s="3"/>
      <c r="H233" s="3">
        <f t="shared" si="30"/>
        <v>1</v>
      </c>
      <c r="I233" s="27" t="str" cm="1">
        <f t="array" ref="I233">IF(H233=0,INDEX(Source1!A:A, 32-BIN2DEC(LEFT($B233,5))),"--")</f>
        <v>--</v>
      </c>
      <c r="J233" s="63" t="str">
        <f t="shared" si="28"/>
        <v>--</v>
      </c>
      <c r="K233" s="27" t="str" cm="1">
        <f t="array" ref="K233">IF(H233=0,INDEX(Dest1!A:A,32-BIN2DEC(MID($B233,6,5))),"--")</f>
        <v>--</v>
      </c>
      <c r="L233" s="27">
        <f t="shared" si="31"/>
        <v>1</v>
      </c>
      <c r="M233" s="27" t="str" cm="1">
        <f t="array" ref="M233">IF(AND(I233&lt;&gt;"CONST",L233=0),INDEX(Source2!A:A,16-BIN2DEC(MID($B233,11,4))),"--")</f>
        <v>--</v>
      </c>
      <c r="N233" s="23" t="str" cm="1">
        <f t="array" ref="N233">IF(AND(I233&lt;&gt;"CONST",L233=0),INDEX('D2'!A:A,4-BIN2DEC(MID($B233,15,2))),"--")</f>
        <v>--</v>
      </c>
      <c r="O233" s="6">
        <f t="shared" si="35"/>
        <v>0</v>
      </c>
      <c r="P233" s="6">
        <f t="shared" si="32"/>
        <v>0</v>
      </c>
      <c r="Q233" s="6">
        <f t="shared" si="33"/>
        <v>0</v>
      </c>
      <c r="R233" s="3" t="str" cm="1">
        <f t="array" ref="R233">INDEX(Types!A:A,1+BIN2DEC(MID($B233,20,2)))</f>
        <v>Control</v>
      </c>
      <c r="S233" s="3" t="str" cm="1">
        <f t="array" ref="S233">IF(R233="ALU",INDEX(ALUOps!A:A,32-BIN2DEC(MID($B233,22,5))),"")</f>
        <v/>
      </c>
      <c r="T233" s="3" t="str" cm="1">
        <f t="array" ref="T233">IF(R233="ALU",INDEX(Tmp!A:A,4-BIN2DEC(MID($B233,27,2))),"")</f>
        <v/>
      </c>
      <c r="U233" s="6" t="str">
        <f t="shared" si="34"/>
        <v/>
      </c>
      <c r="V233" t="str" cm="1">
        <f t="array" ref="V233">IF(R233="Jump",INDEX(Jcond!A:A,16-BIN2DEC(MID($B233,22,4))),"")</f>
        <v/>
      </c>
      <c r="W233" t="str">
        <f t="shared" si="36"/>
        <v/>
      </c>
      <c r="X233" s="5" t="str" cm="1">
        <f t="array" ref="X233">IF(R233="Control",INDEX(IC!A:A,16-BIN2DEC(MID($B233,21,4))),"")</f>
        <v>--</v>
      </c>
      <c r="Y233" s="5" t="str" cm="1">
        <f t="array" ref="Y233">IF(X233="CALL",INDEX(Subroutines!A:A,32-BIN2DEC(MID($B233,25,5))),"")</f>
        <v/>
      </c>
      <c r="Z233" s="5" t="str" cm="1">
        <f t="array" ref="Z233">IF(R233="Control",INDEX(EC!A:A,8-BIN2DEC(MID($B233,25,3))),"")</f>
        <v>--</v>
      </c>
      <c r="AA233" s="5" t="str" cm="1">
        <f t="array" ref="AA233">IF(R233="Control",INDEX(SR!A:A,4-BIN2DEC(MID($B233,28,2))),"")</f>
        <v>--</v>
      </c>
    </row>
    <row r="234" spans="1:36" x14ac:dyDescent="0.25">
      <c r="A234" s="4" t="str">
        <f t="shared" si="29"/>
        <v>0E8</v>
      </c>
      <c r="B234" s="2" t="s">
        <v>228</v>
      </c>
      <c r="C234" s="35"/>
      <c r="D234" s="2" t="s">
        <v>229</v>
      </c>
      <c r="E234" s="2" t="s">
        <v>927</v>
      </c>
      <c r="F234" s="2" t="s">
        <v>928</v>
      </c>
      <c r="G234" s="2"/>
      <c r="H234" s="3">
        <f t="shared" si="30"/>
        <v>0</v>
      </c>
      <c r="I234" s="27" t="str" cm="1">
        <f t="array" ref="I234">IF(H234=0,INDEX(Source1!A:A, 32-BIN2DEC(LEFT($B234,5))),"--")</f>
        <v>SIGMA</v>
      </c>
      <c r="J234" s="63" t="str">
        <f t="shared" si="28"/>
        <v>--</v>
      </c>
      <c r="K234" s="27" t="str" cm="1">
        <f t="array" ref="K234">IF(H234=0,INDEX(Dest1!A:A,32-BIN2DEC(MID($B234,6,5))),"--")</f>
        <v>tmpA</v>
      </c>
      <c r="L234" s="27">
        <f t="shared" si="31"/>
        <v>1</v>
      </c>
      <c r="M234" s="27" t="str" cm="1">
        <f t="array" ref="M234">IF(AND(I234&lt;&gt;"CONST",L234=0),INDEX(Source2!A:A,16-BIN2DEC(MID($B234,11,4))),"--")</f>
        <v>--</v>
      </c>
      <c r="N234" s="23" t="str" cm="1">
        <f t="array" ref="N234">IF(AND(I234&lt;&gt;"CONST",L234=0),INDEX('D2'!A:A,4-BIN2DEC(MID($B234,15,2))),"--")</f>
        <v>--</v>
      </c>
      <c r="O234" s="6">
        <f t="shared" si="35"/>
        <v>0</v>
      </c>
      <c r="P234" s="6">
        <f t="shared" si="32"/>
        <v>0</v>
      </c>
      <c r="Q234" s="6">
        <f t="shared" si="33"/>
        <v>0</v>
      </c>
      <c r="R234" s="3" t="str" cm="1">
        <f t="array" ref="R234">INDEX(Types!A:A,1+BIN2DEC(MID($B234,20,2)))</f>
        <v>ALU</v>
      </c>
      <c r="S234" s="3" t="str" cm="1">
        <f t="array" ref="S234">IF(R234="ALU",INDEX(ALUOps!A:A,32-BIN2DEC(MID($B234,22,5))),"")</f>
        <v>ADD</v>
      </c>
      <c r="T234" s="3" t="str" cm="1">
        <f t="array" ref="T234">IF(R234="ALU",INDEX(Tmp!A:A,4-BIN2DEC(MID($B234,27,2))),"")</f>
        <v>tmpA</v>
      </c>
      <c r="U234" s="6">
        <f t="shared" si="34"/>
        <v>0</v>
      </c>
      <c r="V234" t="str" cm="1">
        <f t="array" ref="V234">IF(R234="Jump",INDEX(Jcond!A:A,16-BIN2DEC(MID($B234,22,4))),"")</f>
        <v/>
      </c>
      <c r="W234" t="str">
        <f t="shared" si="36"/>
        <v/>
      </c>
      <c r="X234" s="5" t="str" cm="1">
        <f t="array" ref="X234">IF(R234="Control",INDEX(IC!A:A,16-BIN2DEC(MID($B234,21,4))),"")</f>
        <v/>
      </c>
      <c r="Y234" s="5" t="str" cm="1">
        <f t="array" ref="Y234">IF(X234="CALL",INDEX(Subroutines!A:A,32-BIN2DEC(MID($B234,25,5))),"")</f>
        <v/>
      </c>
      <c r="Z234" s="5" t="str" cm="1">
        <f t="array" ref="Z234">IF(R234="Control",INDEX(EC!A:A,8-BIN2DEC(MID($B234,25,3))),"")</f>
        <v/>
      </c>
      <c r="AA234" s="5" t="str" cm="1">
        <f t="array" ref="AA234">IF(R234="Control",INDEX(SR!A:A,4-BIN2DEC(MID($B234,28,2))),"")</f>
        <v/>
      </c>
      <c r="AD234" t="s">
        <v>997</v>
      </c>
      <c r="AJ234" s="1" t="s">
        <v>230</v>
      </c>
    </row>
    <row r="235" spans="1:36" x14ac:dyDescent="0.25">
      <c r="A235" s="4" t="str">
        <f t="shared" si="29"/>
        <v>0E9</v>
      </c>
      <c r="B235" s="2" t="s">
        <v>15</v>
      </c>
      <c r="C235" s="35"/>
      <c r="D235" s="3"/>
      <c r="E235" s="3"/>
      <c r="F235" s="3"/>
      <c r="G235" s="3"/>
      <c r="H235" s="3">
        <f t="shared" si="30"/>
        <v>0</v>
      </c>
      <c r="I235" s="27" t="str" cm="1">
        <f t="array" ref="I235">IF(H235=0,INDEX(Source1!A:A, 32-BIN2DEC(LEFT($B235,5))),"--")</f>
        <v>SIGMA</v>
      </c>
      <c r="J235" s="63" t="str">
        <f t="shared" si="28"/>
        <v>--</v>
      </c>
      <c r="K235" s="27" t="str" cm="1">
        <f t="array" ref="K235">IF(H235=0,INDEX(Dest1!A:A,32-BIN2DEC(MID($B235,6,5))),"--")</f>
        <v>SP</v>
      </c>
      <c r="L235" s="27">
        <f t="shared" si="31"/>
        <v>1</v>
      </c>
      <c r="M235" s="27" t="str" cm="1">
        <f t="array" ref="M235">IF(AND(I235&lt;&gt;"CONST",L235=0),INDEX(Source2!A:A,16-BIN2DEC(MID($B235,11,4))),"--")</f>
        <v>--</v>
      </c>
      <c r="N235" s="23" t="str" cm="1">
        <f t="array" ref="N235">IF(AND(I235&lt;&gt;"CONST",L235=0),INDEX('D2'!A:A,4-BIN2DEC(MID($B235,15,2))),"--")</f>
        <v>--</v>
      </c>
      <c r="O235" s="6">
        <f t="shared" si="35"/>
        <v>0</v>
      </c>
      <c r="P235" s="6">
        <f t="shared" si="32"/>
        <v>0</v>
      </c>
      <c r="Q235" s="6">
        <f t="shared" si="33"/>
        <v>0</v>
      </c>
      <c r="R235" s="3" t="str" cm="1">
        <f t="array" ref="R235">INDEX(Types!A:A,1+BIN2DEC(MID($B235,20,2)))</f>
        <v>Control</v>
      </c>
      <c r="S235" s="3" t="str" cm="1">
        <f t="array" ref="S235">IF(R235="ALU",INDEX(ALUOps!A:A,32-BIN2DEC(MID($B235,22,5))),"")</f>
        <v/>
      </c>
      <c r="T235" s="3" t="str" cm="1">
        <f t="array" ref="T235">IF(R235="ALU",INDEX(Tmp!A:A,4-BIN2DEC(MID($B235,27,2))),"")</f>
        <v/>
      </c>
      <c r="U235" s="6" t="str">
        <f t="shared" si="34"/>
        <v/>
      </c>
      <c r="V235" t="str" cm="1">
        <f t="array" ref="V235">IF(R235="Jump",INDEX(Jcond!A:A,16-BIN2DEC(MID($B235,22,4))),"")</f>
        <v/>
      </c>
      <c r="W235" t="str">
        <f t="shared" si="36"/>
        <v/>
      </c>
      <c r="X235" s="5" t="str" cm="1">
        <f t="array" ref="X235">IF(R235="Control",INDEX(IC!A:A,16-BIN2DEC(MID($B235,21,4))),"")</f>
        <v>--</v>
      </c>
      <c r="Y235" s="5" t="str" cm="1">
        <f t="array" ref="Y235">IF(X235="CALL",INDEX(Subroutines!A:A,32-BIN2DEC(MID($B235,25,5))),"")</f>
        <v/>
      </c>
      <c r="Z235" s="5" t="str" cm="1">
        <f t="array" ref="Z235">IF(R235="Control",INDEX(EC!A:A,8-BIN2DEC(MID($B235,25,3))),"")</f>
        <v>--</v>
      </c>
      <c r="AA235" s="5" t="str" cm="1">
        <f t="array" ref="AA235">IF(R235="Control",INDEX(SR!A:A,4-BIN2DEC(MID($B235,28,2))),"")</f>
        <v>--</v>
      </c>
    </row>
    <row r="236" spans="1:36" x14ac:dyDescent="0.25">
      <c r="A236" s="4" t="str">
        <f t="shared" si="29"/>
        <v>0EA</v>
      </c>
      <c r="B236" s="2" t="s">
        <v>231</v>
      </c>
      <c r="C236" s="35"/>
      <c r="D236" s="3"/>
      <c r="E236" s="3"/>
      <c r="F236" s="3"/>
      <c r="G236" s="3"/>
      <c r="H236" s="3">
        <f t="shared" si="30"/>
        <v>0</v>
      </c>
      <c r="I236" s="27" t="str" cm="1">
        <f t="array" ref="I236">IF(H236=0,INDEX(Source1!A:A, 32-BIN2DEC(LEFT($B236,5))),"--")</f>
        <v>TEMP</v>
      </c>
      <c r="J236" s="63" t="str">
        <f t="shared" si="28"/>
        <v>--</v>
      </c>
      <c r="K236" s="27" t="str" cm="1">
        <f t="array" ref="K236">IF(H236=0,INDEX(Dest1!A:A,32-BIN2DEC(MID($B236,6,5))),"--")</f>
        <v>PC</v>
      </c>
      <c r="L236" s="27">
        <f t="shared" si="31"/>
        <v>1</v>
      </c>
      <c r="M236" s="27" t="str" cm="1">
        <f t="array" ref="M236">IF(AND(I236&lt;&gt;"CONST",L236=0),INDEX(Source2!A:A,16-BIN2DEC(MID($B236,11,4))),"--")</f>
        <v>--</v>
      </c>
      <c r="N236" s="23" t="str" cm="1">
        <f t="array" ref="N236">IF(AND(I236&lt;&gt;"CONST",L236=0),INDEX('D2'!A:A,4-BIN2DEC(MID($B236,15,2))),"--")</f>
        <v>--</v>
      </c>
      <c r="O236" s="6">
        <f t="shared" si="35"/>
        <v>1</v>
      </c>
      <c r="P236" s="6">
        <f t="shared" si="32"/>
        <v>0</v>
      </c>
      <c r="Q236" s="6">
        <f t="shared" si="33"/>
        <v>1</v>
      </c>
      <c r="R236" s="3" t="str" cm="1">
        <f t="array" ref="R236">INDEX(Types!A:A,1+BIN2DEC(MID($B236,20,2)))</f>
        <v>Control</v>
      </c>
      <c r="S236" s="3" t="str" cm="1">
        <f t="array" ref="S236">IF(R236="ALU",INDEX(ALUOps!A:A,32-BIN2DEC(MID($B236,22,5))),"")</f>
        <v/>
      </c>
      <c r="T236" s="3" t="str" cm="1">
        <f t="array" ref="T236">IF(R236="ALU",INDEX(Tmp!A:A,4-BIN2DEC(MID($B236,27,2))),"")</f>
        <v/>
      </c>
      <c r="U236" s="6" t="str">
        <f t="shared" si="34"/>
        <v/>
      </c>
      <c r="V236" t="str" cm="1">
        <f t="array" ref="V236">IF(R236="Jump",INDEX(Jcond!A:A,16-BIN2DEC(MID($B236,22,4))),"")</f>
        <v/>
      </c>
      <c r="W236" t="str">
        <f t="shared" si="36"/>
        <v/>
      </c>
      <c r="X236" s="5" t="str" cm="1">
        <f t="array" ref="X236">IF(R236="Control",INDEX(IC!A:A,16-BIN2DEC(MID($B236,21,4))),"")</f>
        <v>FLUSH</v>
      </c>
      <c r="Y236" s="5" t="str" cm="1">
        <f t="array" ref="Y236">IF(X236="CALL",INDEX(Subroutines!A:A,32-BIN2DEC(MID($B236,25,5))),"")</f>
        <v/>
      </c>
      <c r="Z236" s="5" t="str" cm="1">
        <f t="array" ref="Z236">IF(R236="Control",INDEX(EC!A:A,8-BIN2DEC(MID($B236,25,3))),"")</f>
        <v>--</v>
      </c>
      <c r="AA236" s="5" t="str" cm="1">
        <f t="array" ref="AA236">IF(R236="Control",INDEX(SR!A:A,4-BIN2DEC(MID($B236,28,2))),"")</f>
        <v>--</v>
      </c>
    </row>
    <row r="237" spans="1:36" s="20" customFormat="1" ht="15.75" thickBot="1" x14ac:dyDescent="0.3">
      <c r="A237" s="17" t="str">
        <f t="shared" si="29"/>
        <v>0EB</v>
      </c>
      <c r="B237" s="18" t="s">
        <v>4</v>
      </c>
      <c r="C237" s="37"/>
      <c r="D237" s="19"/>
      <c r="E237" s="19"/>
      <c r="F237" s="19"/>
      <c r="G237" s="19"/>
      <c r="H237" s="19">
        <f t="shared" si="30"/>
        <v>1</v>
      </c>
      <c r="I237" s="29" t="str" cm="1">
        <f t="array" ref="I237">IF(H237=0,INDEX(Source1!A:A, 32-BIN2DEC(LEFT($B237,5))),"--")</f>
        <v>--</v>
      </c>
      <c r="J237" s="65" t="str">
        <f t="shared" si="28"/>
        <v>--</v>
      </c>
      <c r="K237" s="29" t="str" cm="1">
        <f t="array" ref="K237">IF(H237=0,INDEX(Dest1!A:A,32-BIN2DEC(MID($B237,6,5))),"--")</f>
        <v>--</v>
      </c>
      <c r="L237" s="29">
        <f t="shared" si="31"/>
        <v>1</v>
      </c>
      <c r="M237" s="29" t="str" cm="1">
        <f t="array" ref="M237">IF(AND(I237&lt;&gt;"CONST",L237=0),INDEX(Source2!A:A,16-BIN2DEC(MID($B237,11,4))),"--")</f>
        <v>--</v>
      </c>
      <c r="N237" s="25" t="str" cm="1">
        <f t="array" ref="N237">IF(AND(I237&lt;&gt;"CONST",L237=0),INDEX('D2'!A:A,4-BIN2DEC(MID($B237,15,2))),"--")</f>
        <v>--</v>
      </c>
      <c r="O237" s="21"/>
      <c r="P237" s="21"/>
      <c r="Q237" s="21"/>
      <c r="R237" s="19"/>
      <c r="S237" s="19" t="str" cm="1">
        <f t="array" ref="S237">IF(R237="ALU",INDEX(ALUOps!A:A,32-BIN2DEC(MID($B237,22,5))),"")</f>
        <v/>
      </c>
      <c r="T237" s="19" t="str" cm="1">
        <f t="array" ref="T237">IF(R237="ALU",INDEX(Tmp!A:A,4-BIN2DEC(MID($B237,27,2))),"")</f>
        <v/>
      </c>
      <c r="U237" s="21" t="str">
        <f t="shared" si="34"/>
        <v/>
      </c>
      <c r="V237" s="20" t="str" cm="1">
        <f t="array" ref="V237">IF(R237="Jump",INDEX(Jcond!A:A,16-BIN2DEC(MID($B237,22,4))),"")</f>
        <v/>
      </c>
      <c r="W237" s="20" t="str">
        <f t="shared" si="36"/>
        <v/>
      </c>
      <c r="X237" s="53" t="str" cm="1">
        <f t="array" ref="X237">IF(R237="Control",INDEX(IC!A:A,16-BIN2DEC(MID($B237,21,4))),"")</f>
        <v/>
      </c>
      <c r="Y237" s="53" t="str" cm="1">
        <f t="array" ref="Y237">IF(X237="CALL",INDEX(Subroutines!A:A,32-BIN2DEC(MID($B237,25,5))),"")</f>
        <v/>
      </c>
      <c r="Z237" s="53" t="str" cm="1">
        <f t="array" ref="Z237">IF(R237="Control",INDEX(EC!A:A,8-BIN2DEC(MID($B237,25,3))),"")</f>
        <v/>
      </c>
      <c r="AA237" s="53" t="str" cm="1">
        <f t="array" ref="AA237">IF(R237="Control",INDEX(SR!A:A,4-BIN2DEC(MID($B237,28,2))),"")</f>
        <v/>
      </c>
      <c r="AE237" s="59"/>
    </row>
    <row r="238" spans="1:36" x14ac:dyDescent="0.25">
      <c r="A238" s="4" t="str">
        <f t="shared" si="29"/>
        <v>0EC</v>
      </c>
      <c r="B238" s="2" t="s">
        <v>232</v>
      </c>
      <c r="C238" s="35"/>
      <c r="D238" s="2" t="s">
        <v>233</v>
      </c>
      <c r="E238" s="2" t="s">
        <v>927</v>
      </c>
      <c r="F238" s="2" t="s">
        <v>928</v>
      </c>
      <c r="G238" s="2"/>
      <c r="H238" s="3">
        <f t="shared" si="30"/>
        <v>0</v>
      </c>
      <c r="I238" s="27" t="str" cm="1">
        <f t="array" ref="I238">IF(H238=0,INDEX(Source1!A:A, 32-BIN2DEC(LEFT($B238,5))),"--")</f>
        <v>SIGMA</v>
      </c>
      <c r="J238" s="63" t="str">
        <f t="shared" si="28"/>
        <v>--</v>
      </c>
      <c r="K238" s="27" t="str" cm="1">
        <f t="array" ref="K238">IF(H238=0,INDEX(Dest1!A:A,32-BIN2DEC(MID($B238,6,5))),"--")</f>
        <v>DP</v>
      </c>
      <c r="L238" s="27">
        <f t="shared" si="31"/>
        <v>0</v>
      </c>
      <c r="M238" s="27" t="str" cm="1">
        <f t="array" ref="M238">IF(AND(I238&lt;&gt;"CONST",L238=0),INDEX(Source2!A:A,16-BIN2DEC(MID($B238,11,4))),"--")</f>
        <v>SIGMA</v>
      </c>
      <c r="N238" s="23" t="str" cm="1">
        <f t="array" ref="N238">IF(AND(I238&lt;&gt;"CONST",L238=0),INDEX('D2'!A:A,4-BIN2DEC(MID($B238,15,2))),"--")</f>
        <v>tmpA</v>
      </c>
      <c r="O238" s="6">
        <f t="shared" si="35"/>
        <v>0</v>
      </c>
      <c r="P238" s="6">
        <f t="shared" si="32"/>
        <v>0</v>
      </c>
      <c r="Q238" s="6">
        <f t="shared" si="33"/>
        <v>0</v>
      </c>
      <c r="R238" s="3" t="str" cm="1">
        <f t="array" ref="R238">INDEX(Types!A:A,1+BIN2DEC(MID($B238,20,2)))</f>
        <v>Control</v>
      </c>
      <c r="S238" s="3" t="str" cm="1">
        <f t="array" ref="S238">IF(R238="ALU",INDEX(ALUOps!A:A,32-BIN2DEC(MID($B238,22,5))),"")</f>
        <v/>
      </c>
      <c r="T238" s="3" t="str" cm="1">
        <f t="array" ref="T238">IF(R238="ALU",INDEX(Tmp!A:A,4-BIN2DEC(MID($B238,27,2))),"")</f>
        <v/>
      </c>
      <c r="U238" s="6" t="str">
        <f t="shared" si="34"/>
        <v/>
      </c>
      <c r="V238" t="str" cm="1">
        <f t="array" ref="V238">IF(R238="Jump",INDEX(Jcond!A:A,16-BIN2DEC(MID($B238,22,4))),"")</f>
        <v/>
      </c>
      <c r="W238" t="str">
        <f t="shared" si="36"/>
        <v/>
      </c>
      <c r="X238" s="5" t="str" cm="1">
        <f t="array" ref="X238">IF(R238="Control",INDEX(IC!A:A,16-BIN2DEC(MID($B238,21,4))),"")</f>
        <v>--</v>
      </c>
      <c r="Y238" s="5" t="str" cm="1">
        <f t="array" ref="Y238">IF(X238="CALL",INDEX(Subroutines!A:A,32-BIN2DEC(MID($B238,25,5))),"")</f>
        <v/>
      </c>
      <c r="Z238" s="5" t="str" cm="1">
        <f t="array" ref="Z238">IF(R238="Control",INDEX(EC!A:A,8-BIN2DEC(MID($B238,25,3))),"")</f>
        <v>MR</v>
      </c>
      <c r="AA238" s="5" t="str" cm="1">
        <f t="array" ref="AA238">IF(R238="Control",INDEX(SR!A:A,4-BIN2DEC(MID($B238,28,2))),"")</f>
        <v>SS</v>
      </c>
      <c r="AD238" t="s">
        <v>996</v>
      </c>
      <c r="AJ238" s="1" t="s">
        <v>234</v>
      </c>
    </row>
    <row r="239" spans="1:36" x14ac:dyDescent="0.25">
      <c r="A239" s="4" t="str">
        <f t="shared" si="29"/>
        <v>0ED</v>
      </c>
      <c r="B239" s="2" t="s">
        <v>235</v>
      </c>
      <c r="C239" s="35"/>
      <c r="D239" s="3"/>
      <c r="E239" s="3"/>
      <c r="F239" s="3"/>
      <c r="G239" s="3"/>
      <c r="H239" s="3">
        <f t="shared" si="30"/>
        <v>0</v>
      </c>
      <c r="I239" s="27" t="str" cm="1">
        <f t="array" ref="I239">IF(H239=0,INDEX(Source1!A:A, 32-BIN2DEC(LEFT($B239,5))),"--")</f>
        <v>SIGMA</v>
      </c>
      <c r="J239" s="63" t="str">
        <f t="shared" si="28"/>
        <v>--</v>
      </c>
      <c r="K239" s="27" t="str" cm="1">
        <f t="array" ref="K239">IF(H239=0,INDEX(Dest1!A:A,32-BIN2DEC(MID($B239,6,5))),"--")</f>
        <v>tmpA</v>
      </c>
      <c r="L239" s="27">
        <f t="shared" si="31"/>
        <v>1</v>
      </c>
      <c r="M239" s="27" t="str" cm="1">
        <f t="array" ref="M239">IF(AND(I239&lt;&gt;"CONST",L239=0),INDEX(Source2!A:A,16-BIN2DEC(MID($B239,11,4))),"--")</f>
        <v>--</v>
      </c>
      <c r="N239" s="23" t="str" cm="1">
        <f t="array" ref="N239">IF(AND(I239&lt;&gt;"CONST",L239=0),INDEX('D2'!A:A,4-BIN2DEC(MID($B239,15,2))),"--")</f>
        <v>--</v>
      </c>
      <c r="O239" s="6">
        <f t="shared" si="35"/>
        <v>0</v>
      </c>
      <c r="P239" s="6">
        <f t="shared" si="32"/>
        <v>0</v>
      </c>
      <c r="Q239" s="6">
        <f t="shared" si="33"/>
        <v>0</v>
      </c>
      <c r="R239" s="3" t="str" cm="1">
        <f t="array" ref="R239">INDEX(Types!A:A,1+BIN2DEC(MID($B239,20,2)))</f>
        <v>Control</v>
      </c>
      <c r="S239" s="3" t="str" cm="1">
        <f t="array" ref="S239">IF(R239="ALU",INDEX(ALUOps!A:A,32-BIN2DEC(MID($B239,22,5))),"")</f>
        <v/>
      </c>
      <c r="T239" s="3" t="str" cm="1">
        <f t="array" ref="T239">IF(R239="ALU",INDEX(Tmp!A:A,4-BIN2DEC(MID($B239,27,2))),"")</f>
        <v/>
      </c>
      <c r="U239" s="6" t="str">
        <f t="shared" si="34"/>
        <v/>
      </c>
      <c r="V239" t="str" cm="1">
        <f t="array" ref="V239">IF(R239="Jump",INDEX(Jcond!A:A,16-BIN2DEC(MID($B239,22,4))),"")</f>
        <v/>
      </c>
      <c r="W239" t="str">
        <f t="shared" si="36"/>
        <v/>
      </c>
      <c r="X239" s="5" t="str" cm="1">
        <f t="array" ref="X239">IF(R239="Control",INDEX(IC!A:A,16-BIN2DEC(MID($B239,21,4))),"")</f>
        <v>CALL</v>
      </c>
      <c r="Y239" s="5" t="str" cm="1">
        <f t="array" ref="Y239">IF(X239="CALL",INDEX(Subroutines!A:A,32-BIN2DEC(MID($B239,25,5))),"")</f>
        <v>FARRET</v>
      </c>
      <c r="Z239" s="5" t="str" cm="1">
        <f t="array" ref="Z239">IF(R239="Control",INDEX(EC!A:A,8-BIN2DEC(MID($B239,25,3))),"")</f>
        <v>{4}</v>
      </c>
      <c r="AA239" s="5" t="str" cm="1">
        <f t="array" ref="AA239">IF(R239="Control",INDEX(SR!A:A,4-BIN2DEC(MID($B239,28,2))),"")</f>
        <v>ES</v>
      </c>
    </row>
    <row r="240" spans="1:36" s="15" customFormat="1" x14ac:dyDescent="0.25">
      <c r="A240" s="12" t="str">
        <f t="shared" si="29"/>
        <v>0EE</v>
      </c>
      <c r="B240" s="13" t="s">
        <v>4</v>
      </c>
      <c r="C240" s="36"/>
      <c r="D240" s="14"/>
      <c r="E240" s="14"/>
      <c r="F240" s="14"/>
      <c r="G240" s="14"/>
      <c r="H240" s="14">
        <f t="shared" si="30"/>
        <v>1</v>
      </c>
      <c r="I240" s="28" t="str" cm="1">
        <f t="array" ref="I240">IF(H240=0,INDEX(Source1!A:A, 32-BIN2DEC(LEFT($B240,5))),"--")</f>
        <v>--</v>
      </c>
      <c r="J240" s="64" t="str">
        <f t="shared" si="28"/>
        <v>--</v>
      </c>
      <c r="K240" s="28" t="str" cm="1">
        <f t="array" ref="K240">IF(H240=0,INDEX(Dest1!A:A,32-BIN2DEC(MID($B240,6,5))),"--")</f>
        <v>--</v>
      </c>
      <c r="L240" s="28">
        <f t="shared" si="31"/>
        <v>1</v>
      </c>
      <c r="M240" s="28" t="str" cm="1">
        <f t="array" ref="M240">IF(AND(I240&lt;&gt;"CONST",L240=0),INDEX(Source2!A:A,16-BIN2DEC(MID($B240,11,4))),"--")</f>
        <v>--</v>
      </c>
      <c r="N240" s="24" t="str" cm="1">
        <f t="array" ref="N240">IF(AND(I240&lt;&gt;"CONST",L240=0),INDEX('D2'!A:A,4-BIN2DEC(MID($B240,15,2))),"--")</f>
        <v>--</v>
      </c>
      <c r="O240" s="16"/>
      <c r="P240" s="16"/>
      <c r="Q240" s="16"/>
      <c r="R240" s="14"/>
      <c r="S240" s="14" t="str" cm="1">
        <f t="array" ref="S240">IF(R240="ALU",INDEX(ALUOps!A:A,32-BIN2DEC(MID($B240,22,5))),"")</f>
        <v/>
      </c>
      <c r="T240" s="14" t="str" cm="1">
        <f t="array" ref="T240">IF(R240="ALU",INDEX(Tmp!A:A,4-BIN2DEC(MID($B240,27,2))),"")</f>
        <v/>
      </c>
      <c r="U240" s="16" t="str">
        <f t="shared" si="34"/>
        <v/>
      </c>
      <c r="V240" s="15" t="str" cm="1">
        <f t="array" ref="V240">IF(R240="Jump",INDEX(Jcond!A:A,16-BIN2DEC(MID($B240,22,4))),"")</f>
        <v/>
      </c>
      <c r="W240" s="15" t="str">
        <f t="shared" si="36"/>
        <v/>
      </c>
      <c r="X240" s="52" t="str" cm="1">
        <f t="array" ref="X240">IF(R240="Control",INDEX(IC!A:A,16-BIN2DEC(MID($B240,21,4))),"")</f>
        <v/>
      </c>
      <c r="Y240" s="52" t="str" cm="1">
        <f t="array" ref="Y240">IF(X240="CALL",INDEX(Subroutines!A:A,32-BIN2DEC(MID($B240,25,5))),"")</f>
        <v/>
      </c>
      <c r="Z240" s="52" t="str" cm="1">
        <f t="array" ref="Z240">IF(R240="Control",INDEX(EC!A:A,8-BIN2DEC(MID($B240,25,3))),"")</f>
        <v/>
      </c>
      <c r="AA240" s="52" t="str" cm="1">
        <f t="array" ref="AA240">IF(R240="Control",INDEX(SR!A:A,4-BIN2DEC(MID($B240,28,2))),"")</f>
        <v/>
      </c>
      <c r="AE240" s="58"/>
    </row>
    <row r="241" spans="1:36" s="20" customFormat="1" ht="15.75" thickBot="1" x14ac:dyDescent="0.3">
      <c r="A241" s="17" t="str">
        <f t="shared" si="29"/>
        <v>0EF</v>
      </c>
      <c r="B241" s="18" t="s">
        <v>4</v>
      </c>
      <c r="C241" s="37"/>
      <c r="D241" s="19"/>
      <c r="E241" s="19"/>
      <c r="F241" s="19"/>
      <c r="G241" s="19"/>
      <c r="H241" s="19">
        <f t="shared" si="30"/>
        <v>1</v>
      </c>
      <c r="I241" s="29" t="str" cm="1">
        <f t="array" ref="I241">IF(H241=0,INDEX(Source1!A:A, 32-BIN2DEC(LEFT($B241,5))),"--")</f>
        <v>--</v>
      </c>
      <c r="J241" s="65" t="str">
        <f t="shared" si="28"/>
        <v>--</v>
      </c>
      <c r="K241" s="29" t="str" cm="1">
        <f t="array" ref="K241">IF(H241=0,INDEX(Dest1!A:A,32-BIN2DEC(MID($B241,6,5))),"--")</f>
        <v>--</v>
      </c>
      <c r="L241" s="29">
        <f t="shared" si="31"/>
        <v>1</v>
      </c>
      <c r="M241" s="29" t="str" cm="1">
        <f t="array" ref="M241">IF(AND(I241&lt;&gt;"CONST",L241=0),INDEX(Source2!A:A,16-BIN2DEC(MID($B241,11,4))),"--")</f>
        <v>--</v>
      </c>
      <c r="N241" s="25" t="str" cm="1">
        <f t="array" ref="N241">IF(AND(I241&lt;&gt;"CONST",L241=0),INDEX('D2'!A:A,4-BIN2DEC(MID($B241,15,2))),"--")</f>
        <v>--</v>
      </c>
      <c r="O241" s="21"/>
      <c r="P241" s="21"/>
      <c r="Q241" s="21"/>
      <c r="R241" s="19"/>
      <c r="S241" s="19" t="str" cm="1">
        <f t="array" ref="S241">IF(R241="ALU",INDEX(ALUOps!A:A,32-BIN2DEC(MID($B241,22,5))),"")</f>
        <v/>
      </c>
      <c r="T241" s="19" t="str" cm="1">
        <f t="array" ref="T241">IF(R241="ALU",INDEX(Tmp!A:A,4-BIN2DEC(MID($B241,27,2))),"")</f>
        <v/>
      </c>
      <c r="U241" s="21" t="str">
        <f t="shared" si="34"/>
        <v/>
      </c>
      <c r="V241" s="20" t="str" cm="1">
        <f t="array" ref="V241">IF(R241="Jump",INDEX(Jcond!A:A,16-BIN2DEC(MID($B241,22,4))),"")</f>
        <v/>
      </c>
      <c r="W241" s="20" t="str">
        <f t="shared" si="36"/>
        <v/>
      </c>
      <c r="X241" s="53" t="str" cm="1">
        <f t="array" ref="X241">IF(R241="Control",INDEX(IC!A:A,16-BIN2DEC(MID($B241,21,4))),"")</f>
        <v/>
      </c>
      <c r="Y241" s="53" t="str" cm="1">
        <f t="array" ref="Y241">IF(X241="CALL",INDEX(Subroutines!A:A,32-BIN2DEC(MID($B241,25,5))),"")</f>
        <v/>
      </c>
      <c r="Z241" s="53" t="str" cm="1">
        <f t="array" ref="Z241">IF(R241="Control",INDEX(EC!A:A,8-BIN2DEC(MID($B241,25,3))),"")</f>
        <v/>
      </c>
      <c r="AA241" s="53" t="str" cm="1">
        <f t="array" ref="AA241">IF(R241="Control",INDEX(SR!A:A,4-BIN2DEC(MID($B241,28,2))),"")</f>
        <v/>
      </c>
      <c r="AE241" s="59"/>
    </row>
    <row r="242" spans="1:36" x14ac:dyDescent="0.25">
      <c r="A242" s="4" t="str">
        <f t="shared" si="29"/>
        <v>0F0</v>
      </c>
      <c r="B242" s="2" t="s">
        <v>227</v>
      </c>
      <c r="C242" s="35"/>
      <c r="D242" s="2" t="s">
        <v>236</v>
      </c>
      <c r="E242" s="2" t="s">
        <v>927</v>
      </c>
      <c r="F242" s="2" t="s">
        <v>462</v>
      </c>
      <c r="G242" s="2"/>
      <c r="H242" s="3">
        <f t="shared" si="30"/>
        <v>0</v>
      </c>
      <c r="I242" s="27" t="str" cm="1">
        <f t="array" ref="I242">IF(H242=0,INDEX(Source1!A:A, 32-BIN2DEC(LEFT($B242,5))),"--")</f>
        <v>SP</v>
      </c>
      <c r="J242" s="63" t="str">
        <f t="shared" si="28"/>
        <v>--</v>
      </c>
      <c r="K242" s="27" t="str" cm="1">
        <f t="array" ref="K242">IF(H242=0,INDEX(Dest1!A:A,32-BIN2DEC(MID($B242,6,5))),"--")</f>
        <v>DP</v>
      </c>
      <c r="L242" s="27">
        <f t="shared" si="31"/>
        <v>0</v>
      </c>
      <c r="M242" s="27" t="str" cm="1">
        <f t="array" ref="M242">IF(AND(I242&lt;&gt;"CONST",L242=0),INDEX(Source2!A:A,16-BIN2DEC(MID($B242,11,4))),"--")</f>
        <v>SP</v>
      </c>
      <c r="N242" s="23" t="str" cm="1">
        <f t="array" ref="N242">IF(AND(I242&lt;&gt;"CONST",L242=0),INDEX('D2'!A:A,4-BIN2DEC(MID($B242,15,2))),"--")</f>
        <v>tmpA</v>
      </c>
      <c r="O242" s="6">
        <f t="shared" si="35"/>
        <v>0</v>
      </c>
      <c r="P242" s="6">
        <f t="shared" si="32"/>
        <v>0</v>
      </c>
      <c r="Q242" s="6">
        <f t="shared" si="33"/>
        <v>0</v>
      </c>
      <c r="R242" s="3" t="str" cm="1">
        <f t="array" ref="R242">INDEX(Types!A:A,1+BIN2DEC(MID($B242,20,2)))</f>
        <v>Control</v>
      </c>
      <c r="S242" s="3" t="str" cm="1">
        <f t="array" ref="S242">IF(R242="ALU",INDEX(ALUOps!A:A,32-BIN2DEC(MID($B242,22,5))),"")</f>
        <v/>
      </c>
      <c r="T242" s="3" t="str" cm="1">
        <f t="array" ref="T242">IF(R242="ALU",INDEX(Tmp!A:A,4-BIN2DEC(MID($B242,27,2))),"")</f>
        <v/>
      </c>
      <c r="U242" s="6" t="str">
        <f t="shared" si="34"/>
        <v/>
      </c>
      <c r="V242" t="str" cm="1">
        <f t="array" ref="V242">IF(R242="Jump",INDEX(Jcond!A:A,16-BIN2DEC(MID($B242,22,4))),"")</f>
        <v/>
      </c>
      <c r="W242" t="str">
        <f t="shared" si="36"/>
        <v/>
      </c>
      <c r="X242" s="5" t="str" cm="1">
        <f t="array" ref="X242">IF(R242="Control",INDEX(IC!A:A,16-BIN2DEC(MID($B242,21,4))),"")</f>
        <v>SUSP</v>
      </c>
      <c r="Y242" s="5" t="str" cm="1">
        <f t="array" ref="Y242">IF(X242="CALL",INDEX(Subroutines!A:A,32-BIN2DEC(MID($B242,25,5))),"")</f>
        <v/>
      </c>
      <c r="Z242" s="5" t="str" cm="1">
        <f t="array" ref="Z242">IF(R242="Control",INDEX(EC!A:A,8-BIN2DEC(MID($B242,25,3))),"")</f>
        <v>MR</v>
      </c>
      <c r="AA242" s="5" t="str" cm="1">
        <f t="array" ref="AA242">IF(R242="Control",INDEX(SR!A:A,4-BIN2DEC(MID($B242,28,2))),"")</f>
        <v>SS</v>
      </c>
      <c r="AD242" t="s">
        <v>999</v>
      </c>
      <c r="AJ242" s="1" t="s">
        <v>237</v>
      </c>
    </row>
    <row r="243" spans="1:36" x14ac:dyDescent="0.25">
      <c r="A243" s="4" t="str">
        <f t="shared" si="29"/>
        <v>0F1</v>
      </c>
      <c r="B243" s="2" t="s">
        <v>238</v>
      </c>
      <c r="C243" s="35"/>
      <c r="D243" s="3"/>
      <c r="E243" s="3"/>
      <c r="F243" s="3"/>
      <c r="G243" s="3"/>
      <c r="H243" s="3">
        <f t="shared" si="30"/>
        <v>1</v>
      </c>
      <c r="I243" s="27" t="str" cm="1">
        <f t="array" ref="I243">IF(H243=0,INDEX(Source1!A:A, 32-BIN2DEC(LEFT($B243,5))),"--")</f>
        <v>--</v>
      </c>
      <c r="J243" s="63" t="str">
        <f t="shared" si="28"/>
        <v>--</v>
      </c>
      <c r="K243" s="27" t="str" cm="1">
        <f t="array" ref="K243">IF(H243=0,INDEX(Dest1!A:A,32-BIN2DEC(MID($B243,6,5))),"--")</f>
        <v>--</v>
      </c>
      <c r="L243" s="27">
        <f t="shared" si="31"/>
        <v>1</v>
      </c>
      <c r="M243" s="27" t="str" cm="1">
        <f t="array" ref="M243">IF(AND(I243&lt;&gt;"CONST",L243=0),INDEX(Source2!A:A,16-BIN2DEC(MID($B243,11,4))),"--")</f>
        <v>--</v>
      </c>
      <c r="N243" s="23" t="str" cm="1">
        <f t="array" ref="N243">IF(AND(I243&lt;&gt;"CONST",L243=0),INDEX('D2'!A:A,4-BIN2DEC(MID($B243,15,2))),"--")</f>
        <v>--</v>
      </c>
      <c r="O243" s="6">
        <f t="shared" si="35"/>
        <v>0</v>
      </c>
      <c r="P243" s="6">
        <f t="shared" si="32"/>
        <v>0</v>
      </c>
      <c r="Q243" s="6">
        <f t="shared" si="33"/>
        <v>0</v>
      </c>
      <c r="R243" s="3" t="str" cm="1">
        <f t="array" ref="R243">INDEX(Types!A:A,1+BIN2DEC(MID($B243,20,2)))</f>
        <v>ALU</v>
      </c>
      <c r="S243" s="3" t="str" cm="1">
        <f t="array" ref="S243">IF(R243="ALU",INDEX(ALUOps!A:A,32-BIN2DEC(MID($B243,22,5))),"")</f>
        <v>INC2</v>
      </c>
      <c r="T243" s="3" t="str" cm="1">
        <f t="array" ref="T243">IF(R243="ALU",INDEX(Tmp!A:A,4-BIN2DEC(MID($B243,27,2))),"")</f>
        <v>tmpA</v>
      </c>
      <c r="U243" s="6">
        <f t="shared" si="34"/>
        <v>0</v>
      </c>
      <c r="V243" t="str" cm="1">
        <f t="array" ref="V243">IF(R243="Jump",INDEX(Jcond!A:A,16-BIN2DEC(MID($B243,22,4))),"")</f>
        <v/>
      </c>
      <c r="W243" t="str">
        <f t="shared" si="36"/>
        <v/>
      </c>
      <c r="X243" s="5" t="str" cm="1">
        <f t="array" ref="X243">IF(R243="Control",INDEX(IC!A:A,16-BIN2DEC(MID($B243,21,4))),"")</f>
        <v/>
      </c>
      <c r="Y243" s="5" t="str" cm="1">
        <f t="array" ref="Y243">IF(X243="CALL",INDEX(Subroutines!A:A,32-BIN2DEC(MID($B243,25,5))),"")</f>
        <v/>
      </c>
      <c r="Z243" s="5" t="str" cm="1">
        <f t="array" ref="Z243">IF(R243="Control",INDEX(EC!A:A,8-BIN2DEC(MID($B243,25,3))),"")</f>
        <v/>
      </c>
      <c r="AA243" s="5" t="str" cm="1">
        <f t="array" ref="AA243">IF(R243="Control",INDEX(SR!A:A,4-BIN2DEC(MID($B243,28,2))),"")</f>
        <v/>
      </c>
    </row>
    <row r="244" spans="1:36" x14ac:dyDescent="0.25">
      <c r="A244" s="4" t="str">
        <f t="shared" si="29"/>
        <v>0F2</v>
      </c>
      <c r="B244" s="2" t="s">
        <v>15</v>
      </c>
      <c r="C244" s="35"/>
      <c r="D244" s="3"/>
      <c r="E244" s="3"/>
      <c r="F244" s="3"/>
      <c r="G244" s="3"/>
      <c r="H244" s="3">
        <f t="shared" si="30"/>
        <v>0</v>
      </c>
      <c r="I244" s="27" t="str" cm="1">
        <f t="array" ref="I244">IF(H244=0,INDEX(Source1!A:A, 32-BIN2DEC(LEFT($B244,5))),"--")</f>
        <v>SIGMA</v>
      </c>
      <c r="J244" s="63" t="str">
        <f t="shared" si="28"/>
        <v>--</v>
      </c>
      <c r="K244" s="27" t="str" cm="1">
        <f t="array" ref="K244">IF(H244=0,INDEX(Dest1!A:A,32-BIN2DEC(MID($B244,6,5))),"--")</f>
        <v>SP</v>
      </c>
      <c r="L244" s="27">
        <f t="shared" si="31"/>
        <v>1</v>
      </c>
      <c r="M244" s="27" t="str" cm="1">
        <f t="array" ref="M244">IF(AND(I244&lt;&gt;"CONST",L244=0),INDEX(Source2!A:A,16-BIN2DEC(MID($B244,11,4))),"--")</f>
        <v>--</v>
      </c>
      <c r="N244" s="23" t="str" cm="1">
        <f t="array" ref="N244">IF(AND(I244&lt;&gt;"CONST",L244=0),INDEX('D2'!A:A,4-BIN2DEC(MID($B244,15,2))),"--")</f>
        <v>--</v>
      </c>
      <c r="O244" s="6">
        <f t="shared" si="35"/>
        <v>0</v>
      </c>
      <c r="P244" s="6">
        <f t="shared" si="32"/>
        <v>0</v>
      </c>
      <c r="Q244" s="6">
        <f t="shared" si="33"/>
        <v>0</v>
      </c>
      <c r="R244" s="3" t="str" cm="1">
        <f t="array" ref="R244">INDEX(Types!A:A,1+BIN2DEC(MID($B244,20,2)))</f>
        <v>Control</v>
      </c>
      <c r="S244" s="3" t="str" cm="1">
        <f t="array" ref="S244">IF(R244="ALU",INDEX(ALUOps!A:A,32-BIN2DEC(MID($B244,22,5))),"")</f>
        <v/>
      </c>
      <c r="T244" s="3" t="str" cm="1">
        <f t="array" ref="T244">IF(R244="ALU",INDEX(Tmp!A:A,4-BIN2DEC(MID($B244,27,2))),"")</f>
        <v/>
      </c>
      <c r="U244" s="6" t="str">
        <f t="shared" si="34"/>
        <v/>
      </c>
      <c r="V244" t="str" cm="1">
        <f t="array" ref="V244">IF(R244="Jump",INDEX(Jcond!A:A,16-BIN2DEC(MID($B244,22,4))),"")</f>
        <v/>
      </c>
      <c r="W244" t="str">
        <f t="shared" si="36"/>
        <v/>
      </c>
      <c r="X244" s="5" t="str" cm="1">
        <f t="array" ref="X244">IF(R244="Control",INDEX(IC!A:A,16-BIN2DEC(MID($B244,21,4))),"")</f>
        <v>--</v>
      </c>
      <c r="Y244" s="5" t="str" cm="1">
        <f t="array" ref="Y244">IF(X244="CALL",INDEX(Subroutines!A:A,32-BIN2DEC(MID($B244,25,5))),"")</f>
        <v/>
      </c>
      <c r="Z244" s="5" t="str" cm="1">
        <f t="array" ref="Z244">IF(R244="Control",INDEX(EC!A:A,8-BIN2DEC(MID($B244,25,3))),"")</f>
        <v>--</v>
      </c>
      <c r="AA244" s="5" t="str" cm="1">
        <f t="array" ref="AA244">IF(R244="Control",INDEX(SR!A:A,4-BIN2DEC(MID($B244,28,2))),"")</f>
        <v>--</v>
      </c>
    </row>
    <row r="245" spans="1:36" s="9" customFormat="1" ht="15.75" thickBot="1" x14ac:dyDescent="0.3">
      <c r="A245" s="7" t="str">
        <f t="shared" si="29"/>
        <v>0F3</v>
      </c>
      <c r="B245" s="8" t="s">
        <v>231</v>
      </c>
      <c r="C245" s="38"/>
      <c r="D245" s="10"/>
      <c r="E245" s="10"/>
      <c r="F245" s="10"/>
      <c r="G245" s="10"/>
      <c r="H245" s="10">
        <f t="shared" si="30"/>
        <v>0</v>
      </c>
      <c r="I245" s="30" t="str" cm="1">
        <f t="array" ref="I245">IF(H245=0,INDEX(Source1!A:A, 32-BIN2DEC(LEFT($B245,5))),"--")</f>
        <v>TEMP</v>
      </c>
      <c r="J245" s="66" t="str">
        <f t="shared" si="28"/>
        <v>--</v>
      </c>
      <c r="K245" s="30" t="str" cm="1">
        <f t="array" ref="K245">IF(H245=0,INDEX(Dest1!A:A,32-BIN2DEC(MID($B245,6,5))),"--")</f>
        <v>PC</v>
      </c>
      <c r="L245" s="30">
        <f t="shared" si="31"/>
        <v>1</v>
      </c>
      <c r="M245" s="30" t="str" cm="1">
        <f t="array" ref="M245">IF(AND(I245&lt;&gt;"CONST",L245=0),INDEX(Source2!A:A,16-BIN2DEC(MID($B245,11,4))),"--")</f>
        <v>--</v>
      </c>
      <c r="N245" s="26" t="str" cm="1">
        <f t="array" ref="N245">IF(AND(I245&lt;&gt;"CONST",L245=0),INDEX('D2'!A:A,4-BIN2DEC(MID($B245,15,2))),"--")</f>
        <v>--</v>
      </c>
      <c r="O245" s="11">
        <f t="shared" si="35"/>
        <v>1</v>
      </c>
      <c r="P245" s="11">
        <f t="shared" si="32"/>
        <v>0</v>
      </c>
      <c r="Q245" s="11">
        <f t="shared" si="33"/>
        <v>1</v>
      </c>
      <c r="R245" s="10" t="str" cm="1">
        <f t="array" ref="R245">INDEX(Types!A:A,1+BIN2DEC(MID($B245,20,2)))</f>
        <v>Control</v>
      </c>
      <c r="S245" s="10" t="str" cm="1">
        <f t="array" ref="S245">IF(R245="ALU",INDEX(ALUOps!A:A,32-BIN2DEC(MID($B245,22,5))),"")</f>
        <v/>
      </c>
      <c r="T245" s="10" t="str" cm="1">
        <f t="array" ref="T245">IF(R245="ALU",INDEX(Tmp!A:A,4-BIN2DEC(MID($B245,27,2))),"")</f>
        <v/>
      </c>
      <c r="U245" s="11" t="str">
        <f t="shared" si="34"/>
        <v/>
      </c>
      <c r="V245" s="9" t="str" cm="1">
        <f t="array" ref="V245">IF(R245="Jump",INDEX(Jcond!A:A,16-BIN2DEC(MID($B245,22,4))),"")</f>
        <v/>
      </c>
      <c r="W245" s="9" t="str">
        <f t="shared" si="36"/>
        <v/>
      </c>
      <c r="X245" s="54" t="str" cm="1">
        <f t="array" ref="X245">IF(R245="Control",INDEX(IC!A:A,16-BIN2DEC(MID($B245,21,4))),"")</f>
        <v>FLUSH</v>
      </c>
      <c r="Y245" s="54" t="str" cm="1">
        <f t="array" ref="Y245">IF(X245="CALL",INDEX(Subroutines!A:A,32-BIN2DEC(MID($B245,25,5))),"")</f>
        <v/>
      </c>
      <c r="Z245" s="54" t="str" cm="1">
        <f t="array" ref="Z245">IF(R245="Control",INDEX(EC!A:A,8-BIN2DEC(MID($B245,25,3))),"")</f>
        <v>--</v>
      </c>
      <c r="AA245" s="54" t="str" cm="1">
        <f t="array" ref="AA245">IF(R245="Control",INDEX(SR!A:A,4-BIN2DEC(MID($B245,28,2))),"")</f>
        <v>--</v>
      </c>
      <c r="AE245" s="60"/>
    </row>
    <row r="246" spans="1:36" x14ac:dyDescent="0.25">
      <c r="A246" s="4" t="str">
        <f t="shared" si="29"/>
        <v>0F4</v>
      </c>
      <c r="B246" s="2" t="s">
        <v>227</v>
      </c>
      <c r="C246" s="35"/>
      <c r="D246" s="2" t="s">
        <v>239</v>
      </c>
      <c r="E246" s="2" t="s">
        <v>927</v>
      </c>
      <c r="F246" s="2" t="s">
        <v>462</v>
      </c>
      <c r="G246" s="2"/>
      <c r="H246" s="3">
        <f t="shared" si="30"/>
        <v>0</v>
      </c>
      <c r="I246" s="27" t="str" cm="1">
        <f t="array" ref="I246">IF(H246=0,INDEX(Source1!A:A, 32-BIN2DEC(LEFT($B246,5))),"--")</f>
        <v>SP</v>
      </c>
      <c r="J246" s="63" t="str">
        <f t="shared" si="28"/>
        <v>--</v>
      </c>
      <c r="K246" s="27" t="str" cm="1">
        <f t="array" ref="K246">IF(H246=0,INDEX(Dest1!A:A,32-BIN2DEC(MID($B246,6,5))),"--")</f>
        <v>DP</v>
      </c>
      <c r="L246" s="27">
        <f t="shared" si="31"/>
        <v>0</v>
      </c>
      <c r="M246" s="27" t="str" cm="1">
        <f t="array" ref="M246">IF(AND(I246&lt;&gt;"CONST",L246=0),INDEX(Source2!A:A,16-BIN2DEC(MID($B246,11,4))),"--")</f>
        <v>SP</v>
      </c>
      <c r="N246" s="23" t="str" cm="1">
        <f t="array" ref="N246">IF(AND(I246&lt;&gt;"CONST",L246=0),INDEX('D2'!A:A,4-BIN2DEC(MID($B246,15,2))),"--")</f>
        <v>tmpA</v>
      </c>
      <c r="O246" s="6">
        <f t="shared" si="35"/>
        <v>0</v>
      </c>
      <c r="P246" s="6">
        <f t="shared" si="32"/>
        <v>0</v>
      </c>
      <c r="Q246" s="6">
        <f t="shared" si="33"/>
        <v>0</v>
      </c>
      <c r="R246" s="3" t="str" cm="1">
        <f t="array" ref="R246">INDEX(Types!A:A,1+BIN2DEC(MID($B246,20,2)))</f>
        <v>Control</v>
      </c>
      <c r="S246" s="3" t="str" cm="1">
        <f t="array" ref="S246">IF(R246="ALU",INDEX(ALUOps!A:A,32-BIN2DEC(MID($B246,22,5))),"")</f>
        <v/>
      </c>
      <c r="T246" s="3" t="str" cm="1">
        <f t="array" ref="T246">IF(R246="ALU",INDEX(Tmp!A:A,4-BIN2DEC(MID($B246,27,2))),"")</f>
        <v/>
      </c>
      <c r="U246" s="6" t="str">
        <f t="shared" si="34"/>
        <v/>
      </c>
      <c r="V246" t="str" cm="1">
        <f t="array" ref="V246">IF(R246="Jump",INDEX(Jcond!A:A,16-BIN2DEC(MID($B246,22,4))),"")</f>
        <v/>
      </c>
      <c r="W246" t="str">
        <f t="shared" si="36"/>
        <v/>
      </c>
      <c r="X246" s="5" t="str" cm="1">
        <f t="array" ref="X246">IF(R246="Control",INDEX(IC!A:A,16-BIN2DEC(MID($B246,21,4))),"")</f>
        <v>SUSP</v>
      </c>
      <c r="Y246" s="5" t="str" cm="1">
        <f t="array" ref="Y246">IF(X246="CALL",INDEX(Subroutines!A:A,32-BIN2DEC(MID($B246,25,5))),"")</f>
        <v/>
      </c>
      <c r="Z246" s="5" t="str" cm="1">
        <f t="array" ref="Z246">IF(R246="Control",INDEX(EC!A:A,8-BIN2DEC(MID($B246,25,3))),"")</f>
        <v>MR</v>
      </c>
      <c r="AA246" s="5" t="str" cm="1">
        <f t="array" ref="AA246">IF(R246="Control",INDEX(SR!A:A,4-BIN2DEC(MID($B246,28,2))),"")</f>
        <v>SS</v>
      </c>
      <c r="AD246" t="s">
        <v>997</v>
      </c>
      <c r="AJ246" s="1" t="s">
        <v>240</v>
      </c>
    </row>
    <row r="247" spans="1:36" x14ac:dyDescent="0.25">
      <c r="A247" s="4" t="str">
        <f t="shared" si="29"/>
        <v>0F5</v>
      </c>
      <c r="B247" s="2" t="s">
        <v>241</v>
      </c>
      <c r="C247" s="35"/>
      <c r="D247" s="3"/>
      <c r="E247" s="3"/>
      <c r="F247" s="3"/>
      <c r="G247" s="3"/>
      <c r="H247" s="3">
        <f t="shared" si="30"/>
        <v>0</v>
      </c>
      <c r="I247" s="27" t="str" cm="1">
        <f t="array" ref="I247">IF(H247=0,INDEX(Source1!A:A, 32-BIN2DEC(LEFT($B247,5))),"--")</f>
        <v>ZERO</v>
      </c>
      <c r="J247" s="63" t="str">
        <f t="shared" si="28"/>
        <v>--</v>
      </c>
      <c r="K247" s="27" t="str" cm="1">
        <f t="array" ref="K247">IF(H247=0,INDEX(Dest1!A:A,32-BIN2DEC(MID($B247,6,5))),"--")</f>
        <v>tmpB</v>
      </c>
      <c r="L247" s="27">
        <f t="shared" si="31"/>
        <v>1</v>
      </c>
      <c r="M247" s="27" t="str" cm="1">
        <f t="array" ref="M247">IF(AND(I247&lt;&gt;"CONST",L247=0),INDEX(Source2!A:A,16-BIN2DEC(MID($B247,11,4))),"--")</f>
        <v>--</v>
      </c>
      <c r="N247" s="23" t="str" cm="1">
        <f t="array" ref="N247">IF(AND(I247&lt;&gt;"CONST",L247=0),INDEX('D2'!A:A,4-BIN2DEC(MID($B247,15,2))),"--")</f>
        <v>--</v>
      </c>
      <c r="O247" s="6">
        <f t="shared" si="35"/>
        <v>0</v>
      </c>
      <c r="P247" s="6">
        <f t="shared" si="32"/>
        <v>0</v>
      </c>
      <c r="Q247" s="6">
        <f t="shared" si="33"/>
        <v>0</v>
      </c>
      <c r="R247" s="3" t="str" cm="1">
        <f t="array" ref="R247">INDEX(Types!A:A,1+BIN2DEC(MID($B247,20,2)))</f>
        <v>ALU</v>
      </c>
      <c r="S247" s="3" t="str" cm="1">
        <f t="array" ref="S247">IF(R247="ALU",INDEX(ALUOps!A:A,32-BIN2DEC(MID($B247,22,5))),"")</f>
        <v>INC2</v>
      </c>
      <c r="T247" s="3" t="str" cm="1">
        <f t="array" ref="T247">IF(R247="ALU",INDEX(Tmp!A:A,4-BIN2DEC(MID($B247,27,2))),"")</f>
        <v>tmpA</v>
      </c>
      <c r="U247" s="6">
        <f t="shared" si="34"/>
        <v>0</v>
      </c>
      <c r="V247" t="str" cm="1">
        <f t="array" ref="V247">IF(R247="Jump",INDEX(Jcond!A:A,16-BIN2DEC(MID($B247,22,4))),"")</f>
        <v/>
      </c>
      <c r="W247" t="str">
        <f t="shared" si="36"/>
        <v/>
      </c>
      <c r="X247" s="5" t="str" cm="1">
        <f t="array" ref="X247">IF(R247="Control",INDEX(IC!A:A,16-BIN2DEC(MID($B247,21,4))),"")</f>
        <v/>
      </c>
      <c r="Y247" s="5" t="str" cm="1">
        <f t="array" ref="Y247">IF(X247="CALL",INDEX(Subroutines!A:A,32-BIN2DEC(MID($B247,25,5))),"")</f>
        <v/>
      </c>
      <c r="Z247" s="5" t="str" cm="1">
        <f t="array" ref="Z247">IF(R247="Control",INDEX(EC!A:A,8-BIN2DEC(MID($B247,25,3))),"")</f>
        <v/>
      </c>
      <c r="AA247" s="5" t="str" cm="1">
        <f t="array" ref="AA247">IF(R247="Control",INDEX(SR!A:A,4-BIN2DEC(MID($B247,28,2))),"")</f>
        <v/>
      </c>
    </row>
    <row r="248" spans="1:36" x14ac:dyDescent="0.25">
      <c r="A248" s="4" t="str">
        <f t="shared" si="29"/>
        <v>0F6</v>
      </c>
      <c r="B248" s="2" t="s">
        <v>232</v>
      </c>
      <c r="C248" s="35"/>
      <c r="D248" s="3"/>
      <c r="E248" s="3"/>
      <c r="F248" s="3"/>
      <c r="G248" s="3"/>
      <c r="H248" s="3">
        <f t="shared" si="30"/>
        <v>0</v>
      </c>
      <c r="I248" s="27" t="str" cm="1">
        <f t="array" ref="I248">IF(H248=0,INDEX(Source1!A:A, 32-BIN2DEC(LEFT($B248,5))),"--")</f>
        <v>SIGMA</v>
      </c>
      <c r="J248" s="63" t="str">
        <f t="shared" si="28"/>
        <v>--</v>
      </c>
      <c r="K248" s="27" t="str" cm="1">
        <f t="array" ref="K248">IF(H248=0,INDEX(Dest1!A:A,32-BIN2DEC(MID($B248,6,5))),"--")</f>
        <v>DP</v>
      </c>
      <c r="L248" s="27">
        <f t="shared" si="31"/>
        <v>0</v>
      </c>
      <c r="M248" s="27" t="str" cm="1">
        <f t="array" ref="M248">IF(AND(I248&lt;&gt;"CONST",L248=0),INDEX(Source2!A:A,16-BIN2DEC(MID($B248,11,4))),"--")</f>
        <v>SIGMA</v>
      </c>
      <c r="N248" s="23" t="str" cm="1">
        <f t="array" ref="N248">IF(AND(I248&lt;&gt;"CONST",L248=0),INDEX('D2'!A:A,4-BIN2DEC(MID($B248,15,2))),"--")</f>
        <v>tmpA</v>
      </c>
      <c r="O248" s="6">
        <f t="shared" si="35"/>
        <v>0</v>
      </c>
      <c r="P248" s="6">
        <f t="shared" si="32"/>
        <v>0</v>
      </c>
      <c r="Q248" s="6">
        <f t="shared" si="33"/>
        <v>0</v>
      </c>
      <c r="R248" s="3" t="str" cm="1">
        <f t="array" ref="R248">INDEX(Types!A:A,1+BIN2DEC(MID($B248,20,2)))</f>
        <v>Control</v>
      </c>
      <c r="S248" s="3" t="str" cm="1">
        <f t="array" ref="S248">IF(R248="ALU",INDEX(ALUOps!A:A,32-BIN2DEC(MID($B248,22,5))),"")</f>
        <v/>
      </c>
      <c r="T248" s="3" t="str" cm="1">
        <f t="array" ref="T248">IF(R248="ALU",INDEX(Tmp!A:A,4-BIN2DEC(MID($B248,27,2))),"")</f>
        <v/>
      </c>
      <c r="U248" s="6" t="str">
        <f t="shared" si="34"/>
        <v/>
      </c>
      <c r="V248" t="str" cm="1">
        <f t="array" ref="V248">IF(R248="Jump",INDEX(Jcond!A:A,16-BIN2DEC(MID($B248,22,4))),"")</f>
        <v/>
      </c>
      <c r="W248" t="str">
        <f t="shared" si="36"/>
        <v/>
      </c>
      <c r="X248" s="5" t="str" cm="1">
        <f t="array" ref="X248">IF(R248="Control",INDEX(IC!A:A,16-BIN2DEC(MID($B248,21,4))),"")</f>
        <v>--</v>
      </c>
      <c r="Y248" s="5" t="str" cm="1">
        <f t="array" ref="Y248">IF(X248="CALL",INDEX(Subroutines!A:A,32-BIN2DEC(MID($B248,25,5))),"")</f>
        <v/>
      </c>
      <c r="Z248" s="5" t="str" cm="1">
        <f t="array" ref="Z248">IF(R248="Control",INDEX(EC!A:A,8-BIN2DEC(MID($B248,25,3))),"")</f>
        <v>MR</v>
      </c>
      <c r="AA248" s="5" t="str" cm="1">
        <f t="array" ref="AA248">IF(R248="Control",INDEX(SR!A:A,4-BIN2DEC(MID($B248,28,2))),"")</f>
        <v>SS</v>
      </c>
      <c r="AE248" s="1" t="s">
        <v>1215</v>
      </c>
    </row>
    <row r="249" spans="1:36" s="9" customFormat="1" ht="15.75" thickBot="1" x14ac:dyDescent="0.3">
      <c r="A249" s="7" t="str">
        <f t="shared" si="29"/>
        <v>0F7</v>
      </c>
      <c r="B249" s="8" t="s">
        <v>235</v>
      </c>
      <c r="C249" s="38"/>
      <c r="D249" s="10"/>
      <c r="E249" s="10"/>
      <c r="F249" s="10"/>
      <c r="G249" s="10"/>
      <c r="H249" s="10">
        <f t="shared" si="30"/>
        <v>0</v>
      </c>
      <c r="I249" s="30" t="str" cm="1">
        <f t="array" ref="I249">IF(H249=0,INDEX(Source1!A:A, 32-BIN2DEC(LEFT($B249,5))),"--")</f>
        <v>SIGMA</v>
      </c>
      <c r="J249" s="66" t="str">
        <f t="shared" si="28"/>
        <v>--</v>
      </c>
      <c r="K249" s="30" t="str" cm="1">
        <f t="array" ref="K249">IF(H249=0,INDEX(Dest1!A:A,32-BIN2DEC(MID($B249,6,5))),"--")</f>
        <v>tmpA</v>
      </c>
      <c r="L249" s="30">
        <f t="shared" si="31"/>
        <v>1</v>
      </c>
      <c r="M249" s="30" t="str" cm="1">
        <f t="array" ref="M249">IF(AND(I249&lt;&gt;"CONST",L249=0),INDEX(Source2!A:A,16-BIN2DEC(MID($B249,11,4))),"--")</f>
        <v>--</v>
      </c>
      <c r="N249" s="26" t="str" cm="1">
        <f t="array" ref="N249">IF(AND(I249&lt;&gt;"CONST",L249=0),INDEX('D2'!A:A,4-BIN2DEC(MID($B249,15,2))),"--")</f>
        <v>--</v>
      </c>
      <c r="O249" s="11">
        <f t="shared" si="35"/>
        <v>0</v>
      </c>
      <c r="P249" s="11">
        <f t="shared" si="32"/>
        <v>0</v>
      </c>
      <c r="Q249" s="11">
        <f t="shared" si="33"/>
        <v>0</v>
      </c>
      <c r="R249" s="10" t="str" cm="1">
        <f t="array" ref="R249">INDEX(Types!A:A,1+BIN2DEC(MID($B249,20,2)))</f>
        <v>Control</v>
      </c>
      <c r="S249" s="10" t="str" cm="1">
        <f t="array" ref="S249">IF(R249="ALU",INDEX(ALUOps!A:A,32-BIN2DEC(MID($B249,22,5))),"")</f>
        <v/>
      </c>
      <c r="T249" s="10" t="str" cm="1">
        <f t="array" ref="T249">IF(R249="ALU",INDEX(Tmp!A:A,4-BIN2DEC(MID($B249,27,2))),"")</f>
        <v/>
      </c>
      <c r="U249" s="11" t="str">
        <f t="shared" si="34"/>
        <v/>
      </c>
      <c r="V249" s="9" t="str" cm="1">
        <f t="array" ref="V249">IF(R249="Jump",INDEX(Jcond!A:A,16-BIN2DEC(MID($B249,22,4))),"")</f>
        <v/>
      </c>
      <c r="W249" s="9" t="str">
        <f t="shared" si="36"/>
        <v/>
      </c>
      <c r="X249" s="54" t="str" cm="1">
        <f t="array" ref="X249">IF(R249="Control",INDEX(IC!A:A,16-BIN2DEC(MID($B249,21,4))),"")</f>
        <v>CALL</v>
      </c>
      <c r="Y249" s="54" t="str" cm="1">
        <f t="array" ref="Y249">IF(X249="CALL",INDEX(Subroutines!A:A,32-BIN2DEC(MID($B249,25,5))),"")</f>
        <v>FARRET</v>
      </c>
      <c r="Z249" s="54" t="str" cm="1">
        <f t="array" ref="Z249">IF(R249="Control",INDEX(EC!A:A,8-BIN2DEC(MID($B249,25,3))),"")</f>
        <v>{4}</v>
      </c>
      <c r="AA249" s="54" t="str" cm="1">
        <f t="array" ref="AA249">IF(R249="Control",INDEX(SR!A:A,4-BIN2DEC(MID($B249,28,2))),"")</f>
        <v>ES</v>
      </c>
      <c r="AE249" s="60"/>
    </row>
    <row r="250" spans="1:36" x14ac:dyDescent="0.25">
      <c r="A250" s="4" t="str">
        <f t="shared" si="29"/>
        <v>0F8</v>
      </c>
      <c r="B250" s="2" t="s">
        <v>242</v>
      </c>
      <c r="C250" s="35"/>
      <c r="D250" s="2" t="s">
        <v>243</v>
      </c>
      <c r="E250" s="2" t="s">
        <v>927</v>
      </c>
      <c r="F250" s="2" t="s">
        <v>462</v>
      </c>
      <c r="G250" s="2"/>
      <c r="H250" s="3">
        <f t="shared" si="30"/>
        <v>0</v>
      </c>
      <c r="I250" s="27" t="str" cm="1">
        <f t="array" ref="I250">IF(H250=0,INDEX(Source1!A:A, 32-BIN2DEC(LEFT($B250,5))),"--")</f>
        <v>TEMP</v>
      </c>
      <c r="J250" s="63" t="str">
        <f t="shared" si="28"/>
        <v>--</v>
      </c>
      <c r="K250" s="27" t="str" cm="1">
        <f t="array" ref="K250">IF(H250=0,INDEX(Dest1!A:A,32-BIN2DEC(MID($B250,6,5))),"--")</f>
        <v>OP2</v>
      </c>
      <c r="L250" s="27">
        <f t="shared" si="31"/>
        <v>0</v>
      </c>
      <c r="M250" s="27" t="str" cm="1">
        <f t="array" ref="M250">IF(AND(I250&lt;&gt;"CONST",L250=0),INDEX(Source2!A:A,16-BIN2DEC(MID($B250,11,4))),"--")</f>
        <v>SIGMA</v>
      </c>
      <c r="N250" s="23" t="str" cm="1">
        <f t="array" ref="N250">IF(AND(I250&lt;&gt;"CONST",L250=0),INDEX('D2'!A:A,4-BIN2DEC(MID($B250,15,2))),"--")</f>
        <v>tmpB</v>
      </c>
      <c r="O250" s="6">
        <f t="shared" si="35"/>
        <v>1</v>
      </c>
      <c r="P250" s="6">
        <f t="shared" si="32"/>
        <v>0</v>
      </c>
      <c r="Q250" s="6">
        <f t="shared" si="33"/>
        <v>0</v>
      </c>
      <c r="R250" s="3" t="str" cm="1">
        <f t="array" ref="R250">INDEX(Types!A:A,1+BIN2DEC(MID($B250,20,2)))</f>
        <v>ALU</v>
      </c>
      <c r="S250" s="3" t="str" cm="1">
        <f t="array" ref="S250">IF(R250="ALU",INDEX(ALUOps!A:A,32-BIN2DEC(MID($B250,22,5))),"")</f>
        <v>INC2</v>
      </c>
      <c r="T250" s="3" t="str" cm="1">
        <f t="array" ref="T250">IF(R250="ALU",INDEX(Tmp!A:A,4-BIN2DEC(MID($B250,27,2))),"")</f>
        <v>tmpB</v>
      </c>
      <c r="U250" s="6">
        <f t="shared" si="34"/>
        <v>0</v>
      </c>
      <c r="V250" t="str" cm="1">
        <f t="array" ref="V250">IF(R250="Jump",INDEX(Jcond!A:A,16-BIN2DEC(MID($B250,22,4))),"")</f>
        <v/>
      </c>
      <c r="W250" t="str">
        <f t="shared" si="36"/>
        <v/>
      </c>
      <c r="X250" s="5" t="str" cm="1">
        <f t="array" ref="X250">IF(R250="Control",INDEX(IC!A:A,16-BIN2DEC(MID($B250,21,4))),"")</f>
        <v/>
      </c>
      <c r="Y250" s="5" t="str" cm="1">
        <f t="array" ref="Y250">IF(X250="CALL",INDEX(Subroutines!A:A,32-BIN2DEC(MID($B250,25,5))),"")</f>
        <v/>
      </c>
      <c r="Z250" s="5" t="str" cm="1">
        <f t="array" ref="Z250">IF(R250="Control",INDEX(EC!A:A,8-BIN2DEC(MID($B250,25,3))),"")</f>
        <v/>
      </c>
      <c r="AA250" s="5" t="str" cm="1">
        <f t="array" ref="AA250">IF(R250="Control",INDEX(SR!A:A,4-BIN2DEC(MID($B250,28,2))),"")</f>
        <v/>
      </c>
      <c r="AD250" t="s">
        <v>1021</v>
      </c>
      <c r="AJ250" s="1" t="s">
        <v>244</v>
      </c>
    </row>
    <row r="251" spans="1:36" x14ac:dyDescent="0.25">
      <c r="A251" s="4" t="str">
        <f t="shared" si="29"/>
        <v>0F9</v>
      </c>
      <c r="B251" s="2" t="s">
        <v>245</v>
      </c>
      <c r="C251" s="35"/>
      <c r="D251" s="3"/>
      <c r="E251" s="3"/>
      <c r="F251" s="3"/>
      <c r="G251" s="3"/>
      <c r="H251" s="3">
        <f t="shared" si="30"/>
        <v>0</v>
      </c>
      <c r="I251" s="27" t="str" cm="1">
        <f t="array" ref="I251">IF(H251=0,INDEX(Source1!A:A, 32-BIN2DEC(LEFT($B251,5))),"--")</f>
        <v>SIGMA</v>
      </c>
      <c r="J251" s="63" t="str">
        <f t="shared" si="28"/>
        <v>--</v>
      </c>
      <c r="K251" s="27" t="str" cm="1">
        <f t="array" ref="K251">IF(H251=0,INDEX(Dest1!A:A,32-BIN2DEC(MID($B251,6,5))),"--")</f>
        <v>DP</v>
      </c>
      <c r="L251" s="27">
        <f t="shared" si="31"/>
        <v>1</v>
      </c>
      <c r="M251" s="27" t="str" cm="1">
        <f t="array" ref="M251">IF(AND(I251&lt;&gt;"CONST",L251=0),INDEX(Source2!A:A,16-BIN2DEC(MID($B251,11,4))),"--")</f>
        <v>--</v>
      </c>
      <c r="N251" s="23" t="str" cm="1">
        <f t="array" ref="N251">IF(AND(I251&lt;&gt;"CONST",L251=0),INDEX('D2'!A:A,4-BIN2DEC(MID($B251,15,2))),"--")</f>
        <v>--</v>
      </c>
      <c r="O251" s="6">
        <f t="shared" si="35"/>
        <v>0</v>
      </c>
      <c r="P251" s="6">
        <f t="shared" si="32"/>
        <v>0</v>
      </c>
      <c r="Q251" s="6">
        <f t="shared" si="33"/>
        <v>0</v>
      </c>
      <c r="R251" s="3" t="str" cm="1">
        <f t="array" ref="R251">INDEX(Types!A:A,1+BIN2DEC(MID($B251,20,2)))</f>
        <v>Control</v>
      </c>
      <c r="S251" s="3" t="str" cm="1">
        <f t="array" ref="S251">IF(R251="ALU",INDEX(ALUOps!A:A,32-BIN2DEC(MID($B251,22,5))),"")</f>
        <v/>
      </c>
      <c r="T251" s="3" t="str" cm="1">
        <f t="array" ref="T251">IF(R251="ALU",INDEX(Tmp!A:A,4-BIN2DEC(MID($B251,27,2))),"")</f>
        <v/>
      </c>
      <c r="U251" s="6" t="str">
        <f t="shared" si="34"/>
        <v/>
      </c>
      <c r="V251" t="str" cm="1">
        <f t="array" ref="V251">IF(R251="Jump",INDEX(Jcond!A:A,16-BIN2DEC(MID($B251,22,4))),"")</f>
        <v/>
      </c>
      <c r="W251" t="str">
        <f t="shared" si="36"/>
        <v/>
      </c>
      <c r="X251" s="5" t="str" cm="1">
        <f t="array" ref="X251">IF(R251="Control",INDEX(IC!A:A,16-BIN2DEC(MID($B251,21,4))),"")</f>
        <v>--</v>
      </c>
      <c r="Y251" s="5" t="str" cm="1">
        <f t="array" ref="Y251">IF(X251="CALL",INDEX(Subroutines!A:A,32-BIN2DEC(MID($B251,25,5))),"")</f>
        <v/>
      </c>
      <c r="Z251" s="5" t="str" cm="1">
        <f t="array" ref="Z251">IF(R251="Control",INDEX(EC!A:A,8-BIN2DEC(MID($B251,25,3))),"")</f>
        <v>MR</v>
      </c>
      <c r="AA251" s="5" t="str" cm="1">
        <f t="array" ref="AA251">IF(R251="Control",INDEX(SR!A:A,4-BIN2DEC(MID($B251,28,2))),"")</f>
        <v>--</v>
      </c>
    </row>
    <row r="252" spans="1:36" x14ac:dyDescent="0.25">
      <c r="A252" s="4" t="str">
        <f t="shared" si="29"/>
        <v>0FA</v>
      </c>
      <c r="B252" s="2" t="s">
        <v>246</v>
      </c>
      <c r="C252" s="35"/>
      <c r="D252" s="3"/>
      <c r="E252" s="3"/>
      <c r="F252" s="3"/>
      <c r="G252" s="3"/>
      <c r="H252" s="3">
        <f t="shared" si="30"/>
        <v>0</v>
      </c>
      <c r="I252" s="27" t="str" cm="1">
        <f t="array" ref="I252">IF(H252=0,INDEX(Source1!A:A, 32-BIN2DEC(LEFT($B252,5))),"--")</f>
        <v>TEMP</v>
      </c>
      <c r="J252" s="63" t="str">
        <f t="shared" si="28"/>
        <v>--</v>
      </c>
      <c r="K252" s="27" t="str" cm="1">
        <f t="array" ref="K252">IF(H252=0,INDEX(Dest1!A:A,32-BIN2DEC(MID($B252,6,5))),"--")</f>
        <v>ES</v>
      </c>
      <c r="L252" s="27">
        <f t="shared" si="31"/>
        <v>1</v>
      </c>
      <c r="M252" s="27" t="str" cm="1">
        <f t="array" ref="M252">IF(AND(I252&lt;&gt;"CONST",L252=0),INDEX(Source2!A:A,16-BIN2DEC(MID($B252,11,4))),"--")</f>
        <v>--</v>
      </c>
      <c r="N252" s="23" t="str" cm="1">
        <f t="array" ref="N252">IF(AND(I252&lt;&gt;"CONST",L252=0),INDEX('D2'!A:A,4-BIN2DEC(MID($B252,15,2))),"--")</f>
        <v>--</v>
      </c>
      <c r="O252" s="6">
        <f t="shared" si="35"/>
        <v>1</v>
      </c>
      <c r="P252" s="6">
        <f t="shared" si="32"/>
        <v>0</v>
      </c>
      <c r="Q252" s="6">
        <f t="shared" si="33"/>
        <v>1</v>
      </c>
      <c r="R252" s="3" t="str" cm="1">
        <f t="array" ref="R252">INDEX(Types!A:A,1+BIN2DEC(MID($B252,20,2)))</f>
        <v>Control</v>
      </c>
      <c r="S252" s="3" t="str" cm="1">
        <f t="array" ref="S252">IF(R252="ALU",INDEX(ALUOps!A:A,32-BIN2DEC(MID($B252,22,5))),"")</f>
        <v/>
      </c>
      <c r="T252" s="3" t="str" cm="1">
        <f t="array" ref="T252">IF(R252="ALU",INDEX(Tmp!A:A,4-BIN2DEC(MID($B252,27,2))),"")</f>
        <v/>
      </c>
      <c r="U252" s="6" t="str">
        <f t="shared" si="34"/>
        <v/>
      </c>
      <c r="V252" t="str" cm="1">
        <f t="array" ref="V252">IF(R252="Jump",INDEX(Jcond!A:A,16-BIN2DEC(MID($B252,22,4))),"")</f>
        <v/>
      </c>
      <c r="W252" t="str">
        <f t="shared" si="36"/>
        <v/>
      </c>
      <c r="X252" s="5" t="str" cm="1">
        <f t="array" ref="X252">IF(R252="Control",INDEX(IC!A:A,16-BIN2DEC(MID($B252,21,4))),"")</f>
        <v>--</v>
      </c>
      <c r="Y252" s="5" t="str" cm="1">
        <f t="array" ref="Y252">IF(X252="CALL",INDEX(Subroutines!A:A,32-BIN2DEC(MID($B252,25,5))),"")</f>
        <v/>
      </c>
      <c r="Z252" s="5" t="str" cm="1">
        <f t="array" ref="Z252">IF(R252="Control",INDEX(EC!A:A,8-BIN2DEC(MID($B252,25,3))),"")</f>
        <v>--</v>
      </c>
      <c r="AA252" s="5" t="str" cm="1">
        <f t="array" ref="AA252">IF(R252="Control",INDEX(SR!A:A,4-BIN2DEC(MID($B252,28,2))),"")</f>
        <v>--</v>
      </c>
    </row>
    <row r="253" spans="1:36" s="20" customFormat="1" ht="15.75" thickBot="1" x14ac:dyDescent="0.3">
      <c r="A253" s="17" t="str">
        <f t="shared" si="29"/>
        <v>0FB</v>
      </c>
      <c r="B253" s="18" t="s">
        <v>4</v>
      </c>
      <c r="C253" s="37"/>
      <c r="D253" s="19"/>
      <c r="E253" s="19"/>
      <c r="F253" s="19"/>
      <c r="G253" s="19"/>
      <c r="H253" s="19">
        <f t="shared" si="30"/>
        <v>1</v>
      </c>
      <c r="I253" s="29" t="str" cm="1">
        <f t="array" ref="I253">IF(H253=0,INDEX(Source1!A:A, 32-BIN2DEC(LEFT($B253,5))),"--")</f>
        <v>--</v>
      </c>
      <c r="J253" s="65" t="str">
        <f t="shared" si="28"/>
        <v>--</v>
      </c>
      <c r="K253" s="29" t="str" cm="1">
        <f t="array" ref="K253">IF(H253=0,INDEX(Dest1!A:A,32-BIN2DEC(MID($B253,6,5))),"--")</f>
        <v>--</v>
      </c>
      <c r="L253" s="29">
        <f t="shared" si="31"/>
        <v>1</v>
      </c>
      <c r="M253" s="29" t="str" cm="1">
        <f t="array" ref="M253">IF(AND(I253&lt;&gt;"CONST",L253=0),INDEX(Source2!A:A,16-BIN2DEC(MID($B253,11,4))),"--")</f>
        <v>--</v>
      </c>
      <c r="N253" s="25" t="str" cm="1">
        <f t="array" ref="N253">IF(AND(I253&lt;&gt;"CONST",L253=0),INDEX('D2'!A:A,4-BIN2DEC(MID($B253,15,2))),"--")</f>
        <v>--</v>
      </c>
      <c r="O253" s="21">
        <f t="shared" si="35"/>
        <v>0</v>
      </c>
      <c r="P253" s="21">
        <f t="shared" si="32"/>
        <v>0</v>
      </c>
      <c r="Q253" s="21">
        <f t="shared" si="33"/>
        <v>0</v>
      </c>
      <c r="R253" s="19" t="str" cm="1">
        <f t="array" ref="R253">INDEX(Types!A:A,1+BIN2DEC(MID($B253,20,2)))</f>
        <v>Control</v>
      </c>
      <c r="S253" s="19" t="str" cm="1">
        <f t="array" ref="S253">IF(R253="ALU",INDEX(ALUOps!A:A,32-BIN2DEC(MID($B253,22,5))),"")</f>
        <v/>
      </c>
      <c r="T253" s="19" t="str" cm="1">
        <f t="array" ref="T253">IF(R253="ALU",INDEX(Tmp!A:A,4-BIN2DEC(MID($B253,27,2))),"")</f>
        <v/>
      </c>
      <c r="U253" s="21" t="str">
        <f t="shared" si="34"/>
        <v/>
      </c>
      <c r="V253" s="20" t="str" cm="1">
        <f t="array" ref="V253">IF(R253="Jump",INDEX(Jcond!A:A,16-BIN2DEC(MID($B253,22,4))),"")</f>
        <v/>
      </c>
      <c r="W253" s="20" t="str">
        <f t="shared" si="36"/>
        <v/>
      </c>
      <c r="X253" s="53" t="str" cm="1">
        <f t="array" ref="X253">IF(R253="Control",INDEX(IC!A:A,16-BIN2DEC(MID($B253,21,4))),"")</f>
        <v>--</v>
      </c>
      <c r="Y253" s="53" t="str" cm="1">
        <f t="array" ref="Y253">IF(X253="CALL",INDEX(Subroutines!A:A,32-BIN2DEC(MID($B253,25,5))),"")</f>
        <v/>
      </c>
      <c r="Z253" s="53" t="str" cm="1">
        <f t="array" ref="Z253">IF(R253="Control",INDEX(EC!A:A,8-BIN2DEC(MID($B253,25,3))),"")</f>
        <v>--</v>
      </c>
      <c r="AA253" s="53" t="str" cm="1">
        <f t="array" ref="AA253">IF(R253="Control",INDEX(SR!A:A,4-BIN2DEC(MID($B253,28,2))),"")</f>
        <v>--</v>
      </c>
      <c r="AE253" s="59"/>
    </row>
    <row r="254" spans="1:36" x14ac:dyDescent="0.25">
      <c r="A254" s="4" t="str">
        <f t="shared" si="29"/>
        <v>0FC</v>
      </c>
      <c r="B254" s="2" t="s">
        <v>242</v>
      </c>
      <c r="C254" s="35"/>
      <c r="D254" s="2" t="s">
        <v>247</v>
      </c>
      <c r="E254" s="2" t="s">
        <v>927</v>
      </c>
      <c r="F254" s="2" t="s">
        <v>462</v>
      </c>
      <c r="G254" s="2"/>
      <c r="H254" s="3">
        <f t="shared" si="30"/>
        <v>0</v>
      </c>
      <c r="I254" s="27" t="str" cm="1">
        <f t="array" ref="I254">IF(H254=0,INDEX(Source1!A:A, 32-BIN2DEC(LEFT($B254,5))),"--")</f>
        <v>TEMP</v>
      </c>
      <c r="J254" s="63" t="str">
        <f t="shared" si="28"/>
        <v>--</v>
      </c>
      <c r="K254" s="27" t="str" cm="1">
        <f t="array" ref="K254">IF(H254=0,INDEX(Dest1!A:A,32-BIN2DEC(MID($B254,6,5))),"--")</f>
        <v>OP2</v>
      </c>
      <c r="L254" s="27">
        <f t="shared" si="31"/>
        <v>0</v>
      </c>
      <c r="M254" s="27" t="str" cm="1">
        <f t="array" ref="M254">IF(AND(I254&lt;&gt;"CONST",L254=0),INDEX(Source2!A:A,16-BIN2DEC(MID($B254,11,4))),"--")</f>
        <v>SIGMA</v>
      </c>
      <c r="N254" s="23" t="str" cm="1">
        <f t="array" ref="N254">IF(AND(I254&lt;&gt;"CONST",L254=0),INDEX('D2'!A:A,4-BIN2DEC(MID($B254,15,2))),"--")</f>
        <v>tmpB</v>
      </c>
      <c r="O254" s="6">
        <f t="shared" si="35"/>
        <v>1</v>
      </c>
      <c r="P254" s="6">
        <f t="shared" si="32"/>
        <v>0</v>
      </c>
      <c r="Q254" s="6">
        <f t="shared" si="33"/>
        <v>0</v>
      </c>
      <c r="R254" s="3" t="str" cm="1">
        <f t="array" ref="R254">INDEX(Types!A:A,1+BIN2DEC(MID($B254,20,2)))</f>
        <v>ALU</v>
      </c>
      <c r="S254" s="3" t="str" cm="1">
        <f t="array" ref="S254">IF(R254="ALU",INDEX(ALUOps!A:A,32-BIN2DEC(MID($B254,22,5))),"")</f>
        <v>INC2</v>
      </c>
      <c r="T254" s="3" t="str" cm="1">
        <f t="array" ref="T254">IF(R254="ALU",INDEX(Tmp!A:A,4-BIN2DEC(MID($B254,27,2))),"")</f>
        <v>tmpB</v>
      </c>
      <c r="U254" s="6">
        <f t="shared" si="34"/>
        <v>0</v>
      </c>
      <c r="V254" t="str" cm="1">
        <f t="array" ref="V254">IF(R254="Jump",INDEX(Jcond!A:A,16-BIN2DEC(MID($B254,22,4))),"")</f>
        <v/>
      </c>
      <c r="W254" t="str">
        <f t="shared" si="36"/>
        <v/>
      </c>
      <c r="X254" s="5" t="str" cm="1">
        <f t="array" ref="X254">IF(R254="Control",INDEX(IC!A:A,16-BIN2DEC(MID($B254,21,4))),"")</f>
        <v/>
      </c>
      <c r="Y254" s="5" t="str" cm="1">
        <f t="array" ref="Y254">IF(X254="CALL",INDEX(Subroutines!A:A,32-BIN2DEC(MID($B254,25,5))),"")</f>
        <v/>
      </c>
      <c r="Z254" s="5" t="str" cm="1">
        <f t="array" ref="Z254">IF(R254="Control",INDEX(EC!A:A,8-BIN2DEC(MID($B254,25,3))),"")</f>
        <v/>
      </c>
      <c r="AA254" s="5" t="str" cm="1">
        <f t="array" ref="AA254">IF(R254="Control",INDEX(SR!A:A,4-BIN2DEC(MID($B254,28,2))),"")</f>
        <v/>
      </c>
      <c r="AD254" t="s">
        <v>1022</v>
      </c>
      <c r="AJ254" s="1" t="s">
        <v>248</v>
      </c>
    </row>
    <row r="255" spans="1:36" x14ac:dyDescent="0.25">
      <c r="A255" s="4" t="str">
        <f t="shared" si="29"/>
        <v>0FD</v>
      </c>
      <c r="B255" s="2" t="s">
        <v>245</v>
      </c>
      <c r="C255" s="35"/>
      <c r="D255" s="3"/>
      <c r="E255" s="3"/>
      <c r="F255" s="3"/>
      <c r="G255" s="3"/>
      <c r="H255" s="3">
        <f t="shared" si="30"/>
        <v>0</v>
      </c>
      <c r="I255" s="27" t="str" cm="1">
        <f t="array" ref="I255">IF(H255=0,INDEX(Source1!A:A, 32-BIN2DEC(LEFT($B255,5))),"--")</f>
        <v>SIGMA</v>
      </c>
      <c r="J255" s="63" t="str">
        <f t="shared" si="28"/>
        <v>--</v>
      </c>
      <c r="K255" s="27" t="str" cm="1">
        <f t="array" ref="K255">IF(H255=0,INDEX(Dest1!A:A,32-BIN2DEC(MID($B255,6,5))),"--")</f>
        <v>DP</v>
      </c>
      <c r="L255" s="27">
        <f t="shared" si="31"/>
        <v>1</v>
      </c>
      <c r="M255" s="27" t="str" cm="1">
        <f t="array" ref="M255">IF(AND(I255&lt;&gt;"CONST",L255=0),INDEX(Source2!A:A,16-BIN2DEC(MID($B255,11,4))),"--")</f>
        <v>--</v>
      </c>
      <c r="N255" s="23" t="str" cm="1">
        <f t="array" ref="N255">IF(AND(I255&lt;&gt;"CONST",L255=0),INDEX('D2'!A:A,4-BIN2DEC(MID($B255,15,2))),"--")</f>
        <v>--</v>
      </c>
      <c r="O255" s="6">
        <f t="shared" si="35"/>
        <v>0</v>
      </c>
      <c r="P255" s="6">
        <f t="shared" si="32"/>
        <v>0</v>
      </c>
      <c r="Q255" s="6">
        <f t="shared" si="33"/>
        <v>0</v>
      </c>
      <c r="R255" s="3" t="str" cm="1">
        <f t="array" ref="R255">INDEX(Types!A:A,1+BIN2DEC(MID($B255,20,2)))</f>
        <v>Control</v>
      </c>
      <c r="S255" s="3" t="str" cm="1">
        <f t="array" ref="S255">IF(R255="ALU",INDEX(ALUOps!A:A,32-BIN2DEC(MID($B255,22,5))),"")</f>
        <v/>
      </c>
      <c r="T255" s="3" t="str" cm="1">
        <f t="array" ref="T255">IF(R255="ALU",INDEX(Tmp!A:A,4-BIN2DEC(MID($B255,27,2))),"")</f>
        <v/>
      </c>
      <c r="U255" s="6" t="str">
        <f t="shared" si="34"/>
        <v/>
      </c>
      <c r="V255" t="str" cm="1">
        <f t="array" ref="V255">IF(R255="Jump",INDEX(Jcond!A:A,16-BIN2DEC(MID($B255,22,4))),"")</f>
        <v/>
      </c>
      <c r="W255" t="str">
        <f t="shared" si="36"/>
        <v/>
      </c>
      <c r="X255" s="5" t="str" cm="1">
        <f t="array" ref="X255">IF(R255="Control",INDEX(IC!A:A,16-BIN2DEC(MID($B255,21,4))),"")</f>
        <v>--</v>
      </c>
      <c r="Y255" s="5" t="str" cm="1">
        <f t="array" ref="Y255">IF(X255="CALL",INDEX(Subroutines!A:A,32-BIN2DEC(MID($B255,25,5))),"")</f>
        <v/>
      </c>
      <c r="Z255" s="5" t="str" cm="1">
        <f t="array" ref="Z255">IF(R255="Control",INDEX(EC!A:A,8-BIN2DEC(MID($B255,25,3))),"")</f>
        <v>MR</v>
      </c>
      <c r="AA255" s="5" t="str" cm="1">
        <f t="array" ref="AA255">IF(R255="Control",INDEX(SR!A:A,4-BIN2DEC(MID($B255,28,2))),"")</f>
        <v>--</v>
      </c>
    </row>
    <row r="256" spans="1:36" x14ac:dyDescent="0.25">
      <c r="A256" s="4" t="str">
        <f t="shared" si="29"/>
        <v>0FE</v>
      </c>
      <c r="B256" s="2" t="s">
        <v>249</v>
      </c>
      <c r="C256" s="35"/>
      <c r="D256" s="3"/>
      <c r="E256" s="3"/>
      <c r="F256" s="3"/>
      <c r="G256" s="3"/>
      <c r="H256" s="3">
        <f t="shared" si="30"/>
        <v>0</v>
      </c>
      <c r="I256" s="27" t="str" cm="1">
        <f t="array" ref="I256">IF(H256=0,INDEX(Source1!A:A, 32-BIN2DEC(LEFT($B256,5))),"--")</f>
        <v>TEMP</v>
      </c>
      <c r="J256" s="63" t="str">
        <f t="shared" si="28"/>
        <v>--</v>
      </c>
      <c r="K256" s="27" t="str" cm="1">
        <f t="array" ref="K256">IF(H256=0,INDEX(Dest1!A:A,32-BIN2DEC(MID($B256,6,5))),"--")</f>
        <v>DS</v>
      </c>
      <c r="L256" s="27">
        <f t="shared" si="31"/>
        <v>1</v>
      </c>
      <c r="M256" s="27" t="str" cm="1">
        <f t="array" ref="M256">IF(AND(I256&lt;&gt;"CONST",L256=0),INDEX(Source2!A:A,16-BIN2DEC(MID($B256,11,4))),"--")</f>
        <v>--</v>
      </c>
      <c r="N256" s="23" t="str" cm="1">
        <f t="array" ref="N256">IF(AND(I256&lt;&gt;"CONST",L256=0),INDEX('D2'!A:A,4-BIN2DEC(MID($B256,15,2))),"--")</f>
        <v>--</v>
      </c>
      <c r="O256" s="6">
        <f t="shared" si="35"/>
        <v>1</v>
      </c>
      <c r="P256" s="6">
        <f t="shared" si="32"/>
        <v>0</v>
      </c>
      <c r="Q256" s="6">
        <f t="shared" si="33"/>
        <v>1</v>
      </c>
      <c r="R256" s="3" t="str" cm="1">
        <f t="array" ref="R256">INDEX(Types!A:A,1+BIN2DEC(MID($B256,20,2)))</f>
        <v>Control</v>
      </c>
      <c r="S256" s="3" t="str" cm="1">
        <f t="array" ref="S256">IF(R256="ALU",INDEX(ALUOps!A:A,32-BIN2DEC(MID($B256,22,5))),"")</f>
        <v/>
      </c>
      <c r="T256" s="3" t="str" cm="1">
        <f t="array" ref="T256">IF(R256="ALU",INDEX(Tmp!A:A,4-BIN2DEC(MID($B256,27,2))),"")</f>
        <v/>
      </c>
      <c r="U256" s="6" t="str">
        <f t="shared" si="34"/>
        <v/>
      </c>
      <c r="V256" t="str" cm="1">
        <f t="array" ref="V256">IF(R256="Jump",INDEX(Jcond!A:A,16-BIN2DEC(MID($B256,22,4))),"")</f>
        <v/>
      </c>
      <c r="W256" t="str">
        <f t="shared" si="36"/>
        <v/>
      </c>
      <c r="X256" s="5" t="str" cm="1">
        <f t="array" ref="X256">IF(R256="Control",INDEX(IC!A:A,16-BIN2DEC(MID($B256,21,4))),"")</f>
        <v>--</v>
      </c>
      <c r="Y256" s="5" t="str" cm="1">
        <f t="array" ref="Y256">IF(X256="CALL",INDEX(Subroutines!A:A,32-BIN2DEC(MID($B256,25,5))),"")</f>
        <v/>
      </c>
      <c r="Z256" s="5" t="str" cm="1">
        <f t="array" ref="Z256">IF(R256="Control",INDEX(EC!A:A,8-BIN2DEC(MID($B256,25,3))),"")</f>
        <v>--</v>
      </c>
      <c r="AA256" s="5" t="str" cm="1">
        <f t="array" ref="AA256">IF(R256="Control",INDEX(SR!A:A,4-BIN2DEC(MID($B256,28,2))),"")</f>
        <v>--</v>
      </c>
    </row>
    <row r="257" spans="1:36" s="20" customFormat="1" ht="15.75" thickBot="1" x14ac:dyDescent="0.3">
      <c r="A257" s="17" t="str">
        <f t="shared" si="29"/>
        <v>0FF</v>
      </c>
      <c r="B257" s="18" t="s">
        <v>4</v>
      </c>
      <c r="C257" s="37"/>
      <c r="D257" s="19"/>
      <c r="E257" s="19"/>
      <c r="F257" s="19"/>
      <c r="G257" s="19"/>
      <c r="H257" s="19">
        <f t="shared" si="30"/>
        <v>1</v>
      </c>
      <c r="I257" s="29" t="str" cm="1">
        <f t="array" ref="I257">IF(H257=0,INDEX(Source1!A:A, 32-BIN2DEC(LEFT($B257,5))),"--")</f>
        <v>--</v>
      </c>
      <c r="J257" s="65" t="str">
        <f t="shared" si="28"/>
        <v>--</v>
      </c>
      <c r="K257" s="29" t="str" cm="1">
        <f t="array" ref="K257">IF(H257=0,INDEX(Dest1!A:A,32-BIN2DEC(MID($B257,6,5))),"--")</f>
        <v>--</v>
      </c>
      <c r="L257" s="29">
        <f t="shared" si="31"/>
        <v>1</v>
      </c>
      <c r="M257" s="29" t="str" cm="1">
        <f t="array" ref="M257">IF(AND(I257&lt;&gt;"CONST",L257=0),INDEX(Source2!A:A,16-BIN2DEC(MID($B257,11,4))),"--")</f>
        <v>--</v>
      </c>
      <c r="N257" s="25" t="str" cm="1">
        <f t="array" ref="N257">IF(AND(I257&lt;&gt;"CONST",L257=0),INDEX('D2'!A:A,4-BIN2DEC(MID($B257,15,2))),"--")</f>
        <v>--</v>
      </c>
      <c r="O257" s="21">
        <f t="shared" si="35"/>
        <v>0</v>
      </c>
      <c r="P257" s="21">
        <f t="shared" si="32"/>
        <v>0</v>
      </c>
      <c r="Q257" s="21">
        <f t="shared" si="33"/>
        <v>0</v>
      </c>
      <c r="R257" s="19" t="str" cm="1">
        <f t="array" ref="R257">INDEX(Types!A:A,1+BIN2DEC(MID($B257,20,2)))</f>
        <v>Control</v>
      </c>
      <c r="S257" s="19" t="str" cm="1">
        <f t="array" ref="S257">IF(R257="ALU",INDEX(ALUOps!A:A,32-BIN2DEC(MID($B257,22,5))),"")</f>
        <v/>
      </c>
      <c r="T257" s="19" t="str" cm="1">
        <f t="array" ref="T257">IF(R257="ALU",INDEX(Tmp!A:A,4-BIN2DEC(MID($B257,27,2))),"")</f>
        <v/>
      </c>
      <c r="U257" s="21" t="str">
        <f t="shared" si="34"/>
        <v/>
      </c>
      <c r="V257" s="20" t="str" cm="1">
        <f t="array" ref="V257">IF(R257="Jump",INDEX(Jcond!A:A,16-BIN2DEC(MID($B257,22,4))),"")</f>
        <v/>
      </c>
      <c r="W257" s="20" t="str">
        <f t="shared" si="36"/>
        <v/>
      </c>
      <c r="X257" s="53" t="str" cm="1">
        <f t="array" ref="X257">IF(R257="Control",INDEX(IC!A:A,16-BIN2DEC(MID($B257,21,4))),"")</f>
        <v>--</v>
      </c>
      <c r="Y257" s="53" t="str" cm="1">
        <f t="array" ref="Y257">IF(X257="CALL",INDEX(Subroutines!A:A,32-BIN2DEC(MID($B257,25,5))),"")</f>
        <v/>
      </c>
      <c r="Z257" s="53" t="str" cm="1">
        <f t="array" ref="Z257">IF(R257="Control",INDEX(EC!A:A,8-BIN2DEC(MID($B257,25,3))),"")</f>
        <v>--</v>
      </c>
      <c r="AA257" s="53" t="str" cm="1">
        <f t="array" ref="AA257">IF(R257="Control",INDEX(SR!A:A,4-BIN2DEC(MID($B257,28,2))),"")</f>
        <v>--</v>
      </c>
      <c r="AE257" s="59"/>
    </row>
    <row r="258" spans="1:36" x14ac:dyDescent="0.25">
      <c r="A258" s="4" t="str">
        <f t="shared" si="29"/>
        <v>100</v>
      </c>
      <c r="B258" s="2" t="s">
        <v>63</v>
      </c>
      <c r="C258" s="35"/>
      <c r="D258" s="2" t="s">
        <v>250</v>
      </c>
      <c r="E258" s="2" t="s">
        <v>927</v>
      </c>
      <c r="F258" s="2" t="s">
        <v>462</v>
      </c>
      <c r="G258" s="2"/>
      <c r="H258" s="3">
        <f t="shared" si="30"/>
        <v>0</v>
      </c>
      <c r="I258" s="27" t="str" cm="1">
        <f t="array" ref="I258">IF(H258=0,INDEX(Source1!A:A, 32-BIN2DEC(LEFT($B258,5))),"--")</f>
        <v>Q</v>
      </c>
      <c r="J258" s="63" t="str">
        <f t="shared" ref="J258:J321" si="37">IF(I258="CONST",31-BIN2DEC(MID($B258,12,5)),"--")</f>
        <v>--</v>
      </c>
      <c r="K258" s="27" t="str" cm="1">
        <f t="array" ref="K258">IF(H258=0,INDEX(Dest1!A:A,32-BIN2DEC(MID($B258,6,5))),"--")</f>
        <v>tmpBL</v>
      </c>
      <c r="L258" s="27">
        <f t="shared" si="31"/>
        <v>1</v>
      </c>
      <c r="M258" s="27" t="str" cm="1">
        <f t="array" ref="M258">IF(AND(I258&lt;&gt;"CONST",L258=0),INDEX(Source2!A:A,16-BIN2DEC(MID($B258,11,4))),"--")</f>
        <v>--</v>
      </c>
      <c r="N258" s="23" t="str" cm="1">
        <f t="array" ref="N258">IF(AND(I258&lt;&gt;"CONST",L258=0),INDEX('D2'!A:A,4-BIN2DEC(MID($B258,15,2))),"--")</f>
        <v>--</v>
      </c>
      <c r="O258" s="6">
        <f t="shared" si="35"/>
        <v>0</v>
      </c>
      <c r="P258" s="6">
        <f t="shared" si="32"/>
        <v>0</v>
      </c>
      <c r="Q258" s="6">
        <f t="shared" si="33"/>
        <v>0</v>
      </c>
      <c r="R258" s="3" t="str" cm="1">
        <f t="array" ref="R258">INDEX(Types!A:A,1+BIN2DEC(MID($B258,20,2)))</f>
        <v>Jump</v>
      </c>
      <c r="S258" s="3" t="str" cm="1">
        <f t="array" ref="S258">IF(R258="ALU",INDEX(ALUOps!A:A,32-BIN2DEC(MID($B258,22,5))),"")</f>
        <v/>
      </c>
      <c r="T258" s="3" t="str" cm="1">
        <f t="array" ref="T258">IF(R258="ALU",INDEX(Tmp!A:A,4-BIN2DEC(MID($B258,27,2))),"")</f>
        <v/>
      </c>
      <c r="U258" s="6" t="str">
        <f t="shared" si="34"/>
        <v/>
      </c>
      <c r="V258" t="str" cm="1">
        <f t="array" ref="V258">IF(R258="Jump",INDEX(Jcond!A:A,16-BIN2DEC(MID($B258,22,4))),"")</f>
        <v>JNW</v>
      </c>
      <c r="W258">
        <f t="shared" si="36"/>
        <v>2</v>
      </c>
      <c r="X258" s="5" t="str" cm="1">
        <f t="array" ref="X258">IF(R258="Control",INDEX(IC!A:A,16-BIN2DEC(MID($B258,21,4))),"")</f>
        <v/>
      </c>
      <c r="Y258" s="5" t="str" cm="1">
        <f t="array" ref="Y258">IF(X258="CALL",INDEX(Subroutines!A:A,32-BIN2DEC(MID($B258,25,5))),"")</f>
        <v/>
      </c>
      <c r="Z258" s="5" t="str" cm="1">
        <f t="array" ref="Z258">IF(R258="Control",INDEX(EC!A:A,8-BIN2DEC(MID($B258,25,3))),"")</f>
        <v/>
      </c>
      <c r="AA258" s="5" t="str" cm="1">
        <f t="array" ref="AA258">IF(R258="Control",INDEX(SR!A:A,4-BIN2DEC(MID($B258,28,2))),"")</f>
        <v/>
      </c>
      <c r="AD258" t="s">
        <v>1034</v>
      </c>
      <c r="AJ258" s="1" t="s">
        <v>251</v>
      </c>
    </row>
    <row r="259" spans="1:36" x14ac:dyDescent="0.25">
      <c r="A259" s="4" t="str">
        <f t="shared" ref="A259:A322" si="38">DEC2HEX(ROW(A258)-ROW($A$1),3)</f>
        <v>101</v>
      </c>
      <c r="B259" s="2" t="s">
        <v>66</v>
      </c>
      <c r="C259" s="35"/>
      <c r="D259" s="3"/>
      <c r="E259" s="3"/>
      <c r="F259" s="3"/>
      <c r="G259" s="3"/>
      <c r="H259" s="3">
        <f t="shared" ref="H259:H322" si="39">IF(BIN2DEC(LEFT($B259,10))=0,1,0)</f>
        <v>0</v>
      </c>
      <c r="I259" s="27" t="str" cm="1">
        <f t="array" ref="I259">IF(H259=0,INDEX(Source1!A:A, 32-BIN2DEC(LEFT($B259,5))),"--")</f>
        <v>Q</v>
      </c>
      <c r="J259" s="63" t="str">
        <f t="shared" si="37"/>
        <v>--</v>
      </c>
      <c r="K259" s="27" t="str" cm="1">
        <f t="array" ref="K259">IF(H259=0,INDEX(Dest1!A:A,32-BIN2DEC(MID($B259,6,5))),"--")</f>
        <v>tmpBH</v>
      </c>
      <c r="L259" s="27">
        <f t="shared" ref="L259:L322" si="40">IF(BIN2DEC(MID($B259,11,6))=0,1,0)</f>
        <v>1</v>
      </c>
      <c r="M259" s="27" t="str" cm="1">
        <f t="array" ref="M259">IF(AND(I259&lt;&gt;"CONST",L259=0),INDEX(Source2!A:A,16-BIN2DEC(MID($B259,11,4))),"--")</f>
        <v>--</v>
      </c>
      <c r="N259" s="23" t="str" cm="1">
        <f t="array" ref="N259">IF(AND(I259&lt;&gt;"CONST",L259=0),INDEX('D2'!A:A,4-BIN2DEC(MID($B259,15,2))),"--")</f>
        <v>--</v>
      </c>
      <c r="O259" s="6">
        <f t="shared" si="35"/>
        <v>0</v>
      </c>
      <c r="P259" s="6">
        <f t="shared" ref="P259:P322" si="41">BIN2DEC(MID($B259,18,1))</f>
        <v>0</v>
      </c>
      <c r="Q259" s="6">
        <f t="shared" ref="Q259:Q322" si="42">BIN2DEC(MID($B259,19,1))</f>
        <v>0</v>
      </c>
      <c r="R259" s="3" t="str" cm="1">
        <f t="array" ref="R259">INDEX(Types!A:A,1+BIN2DEC(MID($B259,20,2)))</f>
        <v>Control</v>
      </c>
      <c r="S259" s="3" t="str" cm="1">
        <f t="array" ref="S259">IF(R259="ALU",INDEX(ALUOps!A:A,32-BIN2DEC(MID($B259,22,5))),"")</f>
        <v/>
      </c>
      <c r="T259" s="3" t="str" cm="1">
        <f t="array" ref="T259">IF(R259="ALU",INDEX(Tmp!A:A,4-BIN2DEC(MID($B259,27,2))),"")</f>
        <v/>
      </c>
      <c r="U259" s="6" t="str">
        <f t="shared" ref="U259:U322" si="43">IF(R259="ALU",1-BIN2DEC(MID($B259,29,1)),"")</f>
        <v/>
      </c>
      <c r="V259" t="str" cm="1">
        <f t="array" ref="V259">IF(R259="Jump",INDEX(Jcond!A:A,16-BIN2DEC(MID($B259,22,4))),"")</f>
        <v/>
      </c>
      <c r="W259" t="str">
        <f t="shared" si="36"/>
        <v/>
      </c>
      <c r="X259" s="5" t="str" cm="1">
        <f t="array" ref="X259">IF(R259="Control",INDEX(IC!A:A,16-BIN2DEC(MID($B259,21,4))),"")</f>
        <v>--</v>
      </c>
      <c r="Y259" s="5" t="str" cm="1">
        <f t="array" ref="Y259">IF(X259="CALL",INDEX(Subroutines!A:A,32-BIN2DEC(MID($B259,25,5))),"")</f>
        <v/>
      </c>
      <c r="Z259" s="5" t="str" cm="1">
        <f t="array" ref="Z259">IF(R259="Control",INDEX(EC!A:A,8-BIN2DEC(MID($B259,25,3))),"")</f>
        <v>--</v>
      </c>
      <c r="AA259" s="5" t="str" cm="1">
        <f t="array" ref="AA259">IF(R259="Control",INDEX(SR!A:A,4-BIN2DEC(MID($B259,28,2))),"")</f>
        <v>--</v>
      </c>
    </row>
    <row r="260" spans="1:36" x14ac:dyDescent="0.25">
      <c r="A260" s="4" t="str">
        <f t="shared" si="38"/>
        <v>102</v>
      </c>
      <c r="B260" s="2" t="s">
        <v>252</v>
      </c>
      <c r="C260" s="35"/>
      <c r="D260" s="3"/>
      <c r="E260" s="3"/>
      <c r="F260" s="3"/>
      <c r="G260" s="3"/>
      <c r="H260" s="3">
        <f t="shared" si="39"/>
        <v>0</v>
      </c>
      <c r="I260" s="27" t="str" cm="1">
        <f t="array" ref="I260">IF(H260=0,INDEX(Source1!A:A, 32-BIN2DEC(LEFT($B260,5))),"--")</f>
        <v>tmpB</v>
      </c>
      <c r="J260" s="63" t="str">
        <f t="shared" si="37"/>
        <v>--</v>
      </c>
      <c r="K260" s="27" t="str" cm="1">
        <f t="array" ref="K260">IF(H260=0,INDEX(Dest1!A:A,32-BIN2DEC(MID($B260,6,5))),"--")</f>
        <v>OP1</v>
      </c>
      <c r="L260" s="27">
        <f t="shared" si="40"/>
        <v>1</v>
      </c>
      <c r="M260" s="27" t="str" cm="1">
        <f t="array" ref="M260">IF(AND(I260&lt;&gt;"CONST",L260=0),INDEX(Source2!A:A,16-BIN2DEC(MID($B260,11,4))),"--")</f>
        <v>--</v>
      </c>
      <c r="N260" s="23" t="str" cm="1">
        <f t="array" ref="N260">IF(AND(I260&lt;&gt;"CONST",L260=0),INDEX('D2'!A:A,4-BIN2DEC(MID($B260,15,2))),"--")</f>
        <v>--</v>
      </c>
      <c r="O260" s="6">
        <f t="shared" ref="O260:O323" si="44">BIN2DEC(MID($B260,17,1))</f>
        <v>0</v>
      </c>
      <c r="P260" s="6">
        <f t="shared" si="41"/>
        <v>0</v>
      </c>
      <c r="Q260" s="6">
        <f t="shared" si="42"/>
        <v>1</v>
      </c>
      <c r="R260" s="3" t="str" cm="1">
        <f t="array" ref="R260">INDEX(Types!A:A,1+BIN2DEC(MID($B260,20,2)))</f>
        <v>Control</v>
      </c>
      <c r="S260" s="3" t="str" cm="1">
        <f t="array" ref="S260">IF(R260="ALU",INDEX(ALUOps!A:A,32-BIN2DEC(MID($B260,22,5))),"")</f>
        <v/>
      </c>
      <c r="T260" s="3" t="str" cm="1">
        <f t="array" ref="T260">IF(R260="ALU",INDEX(Tmp!A:A,4-BIN2DEC(MID($B260,27,2))),"")</f>
        <v/>
      </c>
      <c r="U260" s="6" t="str">
        <f t="shared" si="43"/>
        <v/>
      </c>
      <c r="V260" t="str" cm="1">
        <f t="array" ref="V260">IF(R260="Jump",INDEX(Jcond!A:A,16-BIN2DEC(MID($B260,22,4))),"")</f>
        <v/>
      </c>
      <c r="W260" t="str">
        <f t="shared" si="36"/>
        <v/>
      </c>
      <c r="X260" s="5" t="str" cm="1">
        <f t="array" ref="X260">IF(R260="Control",INDEX(IC!A:A,16-BIN2DEC(MID($B260,21,4))),"")</f>
        <v>--</v>
      </c>
      <c r="Y260" s="5" t="str" cm="1">
        <f t="array" ref="Y260">IF(X260="CALL",INDEX(Subroutines!A:A,32-BIN2DEC(MID($B260,25,5))),"")</f>
        <v/>
      </c>
      <c r="Z260" s="5" t="str" cm="1">
        <f t="array" ref="Z260">IF(R260="Control",INDEX(EC!A:A,8-BIN2DEC(MID($B260,25,3))),"")</f>
        <v>COMMIT</v>
      </c>
      <c r="AA260" s="5" t="str" cm="1">
        <f t="array" ref="AA260">IF(R260="Control",INDEX(SR!A:A,4-BIN2DEC(MID($B260,28,2))),"")</f>
        <v>--</v>
      </c>
    </row>
    <row r="261" spans="1:36" s="20" customFormat="1" ht="15.75" thickBot="1" x14ac:dyDescent="0.3">
      <c r="A261" s="17" t="str">
        <f t="shared" si="38"/>
        <v>103</v>
      </c>
      <c r="B261" s="18" t="s">
        <v>4</v>
      </c>
      <c r="C261" s="37"/>
      <c r="D261" s="19"/>
      <c r="E261" s="19"/>
      <c r="F261" s="19"/>
      <c r="G261" s="19"/>
      <c r="H261" s="19">
        <f t="shared" si="39"/>
        <v>1</v>
      </c>
      <c r="I261" s="29" t="str" cm="1">
        <f t="array" ref="I261">IF(H261=0,INDEX(Source1!A:A, 32-BIN2DEC(LEFT($B261,5))),"--")</f>
        <v>--</v>
      </c>
      <c r="J261" s="65" t="str">
        <f t="shared" si="37"/>
        <v>--</v>
      </c>
      <c r="K261" s="29" t="str" cm="1">
        <f t="array" ref="K261">IF(H261=0,INDEX(Dest1!A:A,32-BIN2DEC(MID($B261,6,5))),"--")</f>
        <v>--</v>
      </c>
      <c r="L261" s="29">
        <f t="shared" si="40"/>
        <v>1</v>
      </c>
      <c r="M261" s="29" t="str" cm="1">
        <f t="array" ref="M261">IF(AND(I261&lt;&gt;"CONST",L261=0),INDEX(Source2!A:A,16-BIN2DEC(MID($B261,11,4))),"--")</f>
        <v>--</v>
      </c>
      <c r="N261" s="25" t="str" cm="1">
        <f t="array" ref="N261">IF(AND(I261&lt;&gt;"CONST",L261=0),INDEX('D2'!A:A,4-BIN2DEC(MID($B261,15,2))),"--")</f>
        <v>--</v>
      </c>
      <c r="O261" s="21"/>
      <c r="P261" s="21"/>
      <c r="Q261" s="21"/>
      <c r="R261" s="19"/>
      <c r="S261" s="19" t="str" cm="1">
        <f t="array" ref="S261">IF(R261="ALU",INDEX(ALUOps!A:A,32-BIN2DEC(MID($B261,22,5))),"")</f>
        <v/>
      </c>
      <c r="T261" s="19" t="str" cm="1">
        <f t="array" ref="T261">IF(R261="ALU",INDEX(Tmp!A:A,4-BIN2DEC(MID($B261,27,2))),"")</f>
        <v/>
      </c>
      <c r="U261" s="21" t="str">
        <f t="shared" si="43"/>
        <v/>
      </c>
      <c r="V261" s="20" t="str" cm="1">
        <f t="array" ref="V261">IF(R261="Jump",INDEX(Jcond!A:A,16-BIN2DEC(MID($B261,22,4))),"")</f>
        <v/>
      </c>
      <c r="W261" s="20" t="str">
        <f t="shared" si="36"/>
        <v/>
      </c>
      <c r="X261" s="53" t="str" cm="1">
        <f t="array" ref="X261">IF(R261="Control",INDEX(IC!A:A,16-BIN2DEC(MID($B261,21,4))),"")</f>
        <v/>
      </c>
      <c r="Y261" s="53" t="str" cm="1">
        <f t="array" ref="Y261">IF(X261="CALL",INDEX(Subroutines!A:A,32-BIN2DEC(MID($B261,25,5))),"")</f>
        <v/>
      </c>
      <c r="Z261" s="53" t="str" cm="1">
        <f t="array" ref="Z261">IF(R261="Control",INDEX(EC!A:A,8-BIN2DEC(MID($B261,25,3))),"")</f>
        <v/>
      </c>
      <c r="AA261" s="53" t="str" cm="1">
        <f t="array" ref="AA261">IF(R261="Control",INDEX(SR!A:A,4-BIN2DEC(MID($B261,28,2))),"")</f>
        <v/>
      </c>
      <c r="AE261" s="59"/>
    </row>
    <row r="262" spans="1:36" x14ac:dyDescent="0.25">
      <c r="A262" s="4" t="str">
        <f t="shared" si="38"/>
        <v>104</v>
      </c>
      <c r="B262" s="2" t="s">
        <v>253</v>
      </c>
      <c r="C262" s="35"/>
      <c r="D262" s="2" t="s">
        <v>254</v>
      </c>
      <c r="E262" s="2" t="s">
        <v>927</v>
      </c>
      <c r="F262" s="2" t="s">
        <v>462</v>
      </c>
      <c r="G262" s="2"/>
      <c r="H262" s="3">
        <f t="shared" si="39"/>
        <v>0</v>
      </c>
      <c r="I262" s="27" t="str" cm="1">
        <f t="array" ref="I262">IF(H262=0,INDEX(Source1!A:A, 32-BIN2DEC(LEFT($B262,5))),"--")</f>
        <v>CONST</v>
      </c>
      <c r="J262" s="63">
        <f t="shared" si="37"/>
        <v>3</v>
      </c>
      <c r="K262" s="27" t="str" cm="1">
        <f t="array" ref="K262">IF(H262=0,INDEX(Dest1!A:A,32-BIN2DEC(MID($B262,6,5))),"--")</f>
        <v>tmpBL</v>
      </c>
      <c r="L262" s="27">
        <f t="shared" si="40"/>
        <v>0</v>
      </c>
      <c r="M262" s="27" t="str" cm="1">
        <f t="array" ref="M262">IF(AND(I262&lt;&gt;"CONST",L262=0),INDEX(Source2!A:A,16-BIN2DEC(MID($B262,11,4))),"--")</f>
        <v>--</v>
      </c>
      <c r="N262" s="23" t="str" cm="1">
        <f t="array" ref="N262">IF(AND(I262&lt;&gt;"CONST",L262=0),INDEX('D2'!A:A,4-BIN2DEC(MID($B262,15,2))),"--")</f>
        <v>--</v>
      </c>
      <c r="O262" s="6">
        <f t="shared" si="44"/>
        <v>0</v>
      </c>
      <c r="P262" s="6">
        <f t="shared" si="41"/>
        <v>0</v>
      </c>
      <c r="Q262" s="6">
        <f t="shared" si="42"/>
        <v>0</v>
      </c>
      <c r="R262" s="3" t="str" cm="1">
        <f t="array" ref="R262">INDEX(Types!A:A,1+BIN2DEC(MID($B262,20,2)))</f>
        <v>Control</v>
      </c>
      <c r="S262" s="3" t="str" cm="1">
        <f t="array" ref="S262">IF(R262="ALU",INDEX(ALUOps!A:A,32-BIN2DEC(MID($B262,22,5))),"")</f>
        <v/>
      </c>
      <c r="T262" s="3" t="str" cm="1">
        <f t="array" ref="T262">IF(R262="ALU",INDEX(Tmp!A:A,4-BIN2DEC(MID($B262,27,2))),"")</f>
        <v/>
      </c>
      <c r="U262" s="6" t="str">
        <f t="shared" si="43"/>
        <v/>
      </c>
      <c r="V262" t="str" cm="1">
        <f t="array" ref="V262">IF(R262="Jump",INDEX(Jcond!A:A,16-BIN2DEC(MID($B262,22,4))),"")</f>
        <v/>
      </c>
      <c r="W262" t="str">
        <f t="shared" si="36"/>
        <v/>
      </c>
      <c r="X262" s="5" t="str" cm="1">
        <f t="array" ref="X262">IF(R262="Control",INDEX(IC!A:A,16-BIN2DEC(MID($B262,21,4))),"")</f>
        <v>SUSP</v>
      </c>
      <c r="Y262" s="5" t="str" cm="1">
        <f t="array" ref="Y262">IF(X262="CALL",INDEX(Subroutines!A:A,32-BIN2DEC(MID($B262,25,5))),"")</f>
        <v/>
      </c>
      <c r="Z262" s="5" t="str" cm="1">
        <f t="array" ref="Z262">IF(R262="Control",INDEX(EC!A:A,8-BIN2DEC(MID($B262,25,3))),"")</f>
        <v>--</v>
      </c>
      <c r="AA262" s="5" t="str" cm="1">
        <f t="array" ref="AA262">IF(R262="Control",INDEX(SR!A:A,4-BIN2DEC(MID($B262,28,2))),"")</f>
        <v>--</v>
      </c>
      <c r="AD262" t="s">
        <v>1023</v>
      </c>
      <c r="AJ262" s="1" t="s">
        <v>255</v>
      </c>
    </row>
    <row r="263" spans="1:36" x14ac:dyDescent="0.25">
      <c r="A263" s="4" t="str">
        <f t="shared" si="38"/>
        <v>105</v>
      </c>
      <c r="B263" s="2" t="s">
        <v>256</v>
      </c>
      <c r="C263" s="35"/>
      <c r="D263" s="3"/>
      <c r="E263" s="3"/>
      <c r="F263" s="3"/>
      <c r="G263" s="3"/>
      <c r="H263" s="3">
        <f t="shared" si="39"/>
        <v>1</v>
      </c>
      <c r="I263" s="27" t="str" cm="1">
        <f t="array" ref="I263">IF(H263=0,INDEX(Source1!A:A, 32-BIN2DEC(LEFT($B263,5))),"--")</f>
        <v>--</v>
      </c>
      <c r="J263" s="63" t="str">
        <f t="shared" si="37"/>
        <v>--</v>
      </c>
      <c r="K263" s="27" t="str" cm="1">
        <f t="array" ref="K263">IF(H263=0,INDEX(Dest1!A:A,32-BIN2DEC(MID($B263,6,5))),"--")</f>
        <v>--</v>
      </c>
      <c r="L263" s="27">
        <f t="shared" si="40"/>
        <v>1</v>
      </c>
      <c r="M263" s="27" t="str" cm="1">
        <f t="array" ref="M263">IF(AND(I263&lt;&gt;"CONST",L263=0),INDEX(Source2!A:A,16-BIN2DEC(MID($B263,11,4))),"--")</f>
        <v>--</v>
      </c>
      <c r="N263" s="23" t="str" cm="1">
        <f t="array" ref="N263">IF(AND(I263&lt;&gt;"CONST",L263=0),INDEX('D2'!A:A,4-BIN2DEC(MID($B263,15,2))),"--")</f>
        <v>--</v>
      </c>
      <c r="O263" s="6">
        <f t="shared" si="44"/>
        <v>0</v>
      </c>
      <c r="P263" s="6">
        <f t="shared" si="41"/>
        <v>0</v>
      </c>
      <c r="Q263" s="6">
        <f t="shared" si="42"/>
        <v>0</v>
      </c>
      <c r="R263" s="3" t="str" cm="1">
        <f t="array" ref="R263">INDEX(Types!A:A,1+BIN2DEC(MID($B263,20,2)))</f>
        <v>Control</v>
      </c>
      <c r="S263" s="3" t="str" cm="1">
        <f t="array" ref="S263">IF(R263="ALU",INDEX(ALUOps!A:A,32-BIN2DEC(MID($B263,22,5))),"")</f>
        <v/>
      </c>
      <c r="T263" s="3" t="str" cm="1">
        <f t="array" ref="T263">IF(R263="ALU",INDEX(Tmp!A:A,4-BIN2DEC(MID($B263,27,2))),"")</f>
        <v/>
      </c>
      <c r="U263" s="6" t="str">
        <f t="shared" si="43"/>
        <v/>
      </c>
      <c r="V263" t="str" cm="1">
        <f t="array" ref="V263">IF(R263="Jump",INDEX(Jcond!A:A,16-BIN2DEC(MID($B263,22,4))),"")</f>
        <v/>
      </c>
      <c r="W263" t="str">
        <f t="shared" ref="W263:W326" si="45">IF(R263="Jump",15-BIN2DEC(MID($B263,26,4)),"")</f>
        <v/>
      </c>
      <c r="X263" s="5" t="str" cm="1">
        <f t="array" ref="X263">IF(R263="Control",INDEX(IC!A:A,16-BIN2DEC(MID($B263,21,4))),"")</f>
        <v>CALL</v>
      </c>
      <c r="Y263" s="5" t="str" cm="1">
        <f t="array" ref="Y263">IF(X263="CALL",INDEX(Subroutines!A:A,32-BIN2DEC(MID($B263,25,5))),"")</f>
        <v>INT</v>
      </c>
      <c r="Z263" s="5" t="str" cm="1">
        <f t="array" ref="Z263">IF(R263="Control",INDEX(EC!A:A,8-BIN2DEC(MID($B263,25,3))),"")</f>
        <v>{0}</v>
      </c>
      <c r="AA263" s="5" t="str" cm="1">
        <f t="array" ref="AA263">IF(R263="Control",INDEX(SR!A:A,4-BIN2DEC(MID($B263,28,2))),"")</f>
        <v>SS</v>
      </c>
    </row>
    <row r="264" spans="1:36" s="15" customFormat="1" x14ac:dyDescent="0.25">
      <c r="A264" s="12" t="str">
        <f t="shared" si="38"/>
        <v>106</v>
      </c>
      <c r="B264" s="13" t="s">
        <v>4</v>
      </c>
      <c r="C264" s="36"/>
      <c r="D264" s="14"/>
      <c r="E264" s="14"/>
      <c r="F264" s="14"/>
      <c r="G264" s="14"/>
      <c r="H264" s="14">
        <f t="shared" si="39"/>
        <v>1</v>
      </c>
      <c r="I264" s="28" t="str" cm="1">
        <f t="array" ref="I264">IF(H264=0,INDEX(Source1!A:A, 32-BIN2DEC(LEFT($B264,5))),"--")</f>
        <v>--</v>
      </c>
      <c r="J264" s="64" t="str">
        <f t="shared" si="37"/>
        <v>--</v>
      </c>
      <c r="K264" s="28" t="str" cm="1">
        <f t="array" ref="K264">IF(H264=0,INDEX(Dest1!A:A,32-BIN2DEC(MID($B264,6,5))),"--")</f>
        <v>--</v>
      </c>
      <c r="L264" s="28">
        <f t="shared" si="40"/>
        <v>1</v>
      </c>
      <c r="M264" s="28" t="str" cm="1">
        <f t="array" ref="M264">IF(AND(I264&lt;&gt;"CONST",L264=0),INDEX(Source2!A:A,16-BIN2DEC(MID($B264,11,4))),"--")</f>
        <v>--</v>
      </c>
      <c r="N264" s="24" t="str" cm="1">
        <f t="array" ref="N264">IF(AND(I264&lt;&gt;"CONST",L264=0),INDEX('D2'!A:A,4-BIN2DEC(MID($B264,15,2))),"--")</f>
        <v>--</v>
      </c>
      <c r="O264" s="16"/>
      <c r="P264" s="16"/>
      <c r="Q264" s="16"/>
      <c r="R264" s="14"/>
      <c r="S264" s="14" t="str" cm="1">
        <f t="array" ref="S264">IF(R264="ALU",INDEX(ALUOps!A:A,32-BIN2DEC(MID($B264,22,5))),"")</f>
        <v/>
      </c>
      <c r="T264" s="14" t="str" cm="1">
        <f t="array" ref="T264">IF(R264="ALU",INDEX(Tmp!A:A,4-BIN2DEC(MID($B264,27,2))),"")</f>
        <v/>
      </c>
      <c r="U264" s="16" t="str">
        <f t="shared" si="43"/>
        <v/>
      </c>
      <c r="V264" s="15" t="str" cm="1">
        <f t="array" ref="V264">IF(R264="Jump",INDEX(Jcond!A:A,16-BIN2DEC(MID($B264,22,4))),"")</f>
        <v/>
      </c>
      <c r="W264" s="15" t="str">
        <f t="shared" si="45"/>
        <v/>
      </c>
      <c r="X264" s="52" t="str" cm="1">
        <f t="array" ref="X264">IF(R264="Control",INDEX(IC!A:A,16-BIN2DEC(MID($B264,21,4))),"")</f>
        <v/>
      </c>
      <c r="Y264" s="52" t="str" cm="1">
        <f t="array" ref="Y264">IF(X264="CALL",INDEX(Subroutines!A:A,32-BIN2DEC(MID($B264,25,5))),"")</f>
        <v/>
      </c>
      <c r="Z264" s="52" t="str" cm="1">
        <f t="array" ref="Z264">IF(R264="Control",INDEX(EC!A:A,8-BIN2DEC(MID($B264,25,3))),"")</f>
        <v/>
      </c>
      <c r="AA264" s="52" t="str" cm="1">
        <f t="array" ref="AA264">IF(R264="Control",INDEX(SR!A:A,4-BIN2DEC(MID($B264,28,2))),"")</f>
        <v/>
      </c>
      <c r="AE264" s="58"/>
    </row>
    <row r="265" spans="1:36" s="20" customFormat="1" ht="15.75" thickBot="1" x14ac:dyDescent="0.3">
      <c r="A265" s="17" t="str">
        <f t="shared" si="38"/>
        <v>107</v>
      </c>
      <c r="B265" s="18" t="s">
        <v>4</v>
      </c>
      <c r="C265" s="37"/>
      <c r="D265" s="19"/>
      <c r="E265" s="19"/>
      <c r="F265" s="19"/>
      <c r="G265" s="19"/>
      <c r="H265" s="19">
        <f t="shared" si="39"/>
        <v>1</v>
      </c>
      <c r="I265" s="29" t="str" cm="1">
        <f t="array" ref="I265">IF(H265=0,INDEX(Source1!A:A, 32-BIN2DEC(LEFT($B265,5))),"--")</f>
        <v>--</v>
      </c>
      <c r="J265" s="65" t="str">
        <f t="shared" si="37"/>
        <v>--</v>
      </c>
      <c r="K265" s="29" t="str" cm="1">
        <f t="array" ref="K265">IF(H265=0,INDEX(Dest1!A:A,32-BIN2DEC(MID($B265,6,5))),"--")</f>
        <v>--</v>
      </c>
      <c r="L265" s="29">
        <f t="shared" si="40"/>
        <v>1</v>
      </c>
      <c r="M265" s="29" t="str" cm="1">
        <f t="array" ref="M265">IF(AND(I265&lt;&gt;"CONST",L265=0),INDEX(Source2!A:A,16-BIN2DEC(MID($B265,11,4))),"--")</f>
        <v>--</v>
      </c>
      <c r="N265" s="25" t="str" cm="1">
        <f t="array" ref="N265">IF(AND(I265&lt;&gt;"CONST",L265=0),INDEX('D2'!A:A,4-BIN2DEC(MID($B265,15,2))),"--")</f>
        <v>--</v>
      </c>
      <c r="O265" s="21"/>
      <c r="P265" s="21"/>
      <c r="Q265" s="21"/>
      <c r="R265" s="19"/>
      <c r="S265" s="19" t="str" cm="1">
        <f t="array" ref="S265">IF(R265="ALU",INDEX(ALUOps!A:A,32-BIN2DEC(MID($B265,22,5))),"")</f>
        <v/>
      </c>
      <c r="T265" s="19" t="str" cm="1">
        <f t="array" ref="T265">IF(R265="ALU",INDEX(Tmp!A:A,4-BIN2DEC(MID($B265,27,2))),"")</f>
        <v/>
      </c>
      <c r="U265" s="21" t="str">
        <f t="shared" si="43"/>
        <v/>
      </c>
      <c r="V265" s="20" t="str" cm="1">
        <f t="array" ref="V265">IF(R265="Jump",INDEX(Jcond!A:A,16-BIN2DEC(MID($B265,22,4))),"")</f>
        <v/>
      </c>
      <c r="W265" s="20" t="str">
        <f t="shared" si="45"/>
        <v/>
      </c>
      <c r="X265" s="53" t="str" cm="1">
        <f t="array" ref="X265">IF(R265="Control",INDEX(IC!A:A,16-BIN2DEC(MID($B265,21,4))),"")</f>
        <v/>
      </c>
      <c r="Y265" s="53" t="str" cm="1">
        <f t="array" ref="Y265">IF(X265="CALL",INDEX(Subroutines!A:A,32-BIN2DEC(MID($B265,25,5))),"")</f>
        <v/>
      </c>
      <c r="Z265" s="53" t="str" cm="1">
        <f t="array" ref="Z265">IF(R265="Control",INDEX(EC!A:A,8-BIN2DEC(MID($B265,25,3))),"")</f>
        <v/>
      </c>
      <c r="AA265" s="53" t="str" cm="1">
        <f t="array" ref="AA265">IF(R265="Control",INDEX(SR!A:A,4-BIN2DEC(MID($B265,28,2))),"")</f>
        <v/>
      </c>
      <c r="AE265" s="59"/>
    </row>
    <row r="266" spans="1:36" x14ac:dyDescent="0.25">
      <c r="A266" s="4" t="str">
        <f t="shared" si="38"/>
        <v>108</v>
      </c>
      <c r="B266" s="2" t="s">
        <v>257</v>
      </c>
      <c r="C266" s="35"/>
      <c r="D266" s="2" t="s">
        <v>258</v>
      </c>
      <c r="E266" s="2" t="s">
        <v>927</v>
      </c>
      <c r="F266" s="2" t="s">
        <v>462</v>
      </c>
      <c r="G266" s="2"/>
      <c r="H266" s="3">
        <f t="shared" si="39"/>
        <v>0</v>
      </c>
      <c r="I266" s="27" t="str" cm="1">
        <f t="array" ref="I266">IF(H266=0,INDEX(Source1!A:A, 32-BIN2DEC(LEFT($B266,5))),"--")</f>
        <v>Q</v>
      </c>
      <c r="J266" s="63" t="str">
        <f t="shared" si="37"/>
        <v>--</v>
      </c>
      <c r="K266" s="27" t="str" cm="1">
        <f t="array" ref="K266">IF(H266=0,INDEX(Dest1!A:A,32-BIN2DEC(MID($B266,6,5))),"--")</f>
        <v>tmpBL</v>
      </c>
      <c r="L266" s="27">
        <f t="shared" si="40"/>
        <v>1</v>
      </c>
      <c r="M266" s="27" t="str" cm="1">
        <f t="array" ref="M266">IF(AND(I266&lt;&gt;"CONST",L266=0),INDEX(Source2!A:A,16-BIN2DEC(MID($B266,11,4))),"--")</f>
        <v>--</v>
      </c>
      <c r="N266" s="23" t="str" cm="1">
        <f t="array" ref="N266">IF(AND(I266&lt;&gt;"CONST",L266=0),INDEX('D2'!A:A,4-BIN2DEC(MID($B266,15,2))),"--")</f>
        <v>--</v>
      </c>
      <c r="O266" s="6">
        <f t="shared" si="44"/>
        <v>0</v>
      </c>
      <c r="P266" s="6">
        <f t="shared" si="41"/>
        <v>0</v>
      </c>
      <c r="Q266" s="6">
        <f t="shared" si="42"/>
        <v>0</v>
      </c>
      <c r="R266" s="3" t="str" cm="1">
        <f t="array" ref="R266">INDEX(Types!A:A,1+BIN2DEC(MID($B266,20,2)))</f>
        <v>Control</v>
      </c>
      <c r="S266" s="3" t="str" cm="1">
        <f t="array" ref="S266">IF(R266="ALU",INDEX(ALUOps!A:A,32-BIN2DEC(MID($B266,22,5))),"")</f>
        <v/>
      </c>
      <c r="T266" s="3" t="str" cm="1">
        <f t="array" ref="T266">IF(R266="ALU",INDEX(Tmp!A:A,4-BIN2DEC(MID($B266,27,2))),"")</f>
        <v/>
      </c>
      <c r="U266" s="6" t="str">
        <f t="shared" si="43"/>
        <v/>
      </c>
      <c r="V266" t="str" cm="1">
        <f t="array" ref="V266">IF(R266="Jump",INDEX(Jcond!A:A,16-BIN2DEC(MID($B266,22,4))),"")</f>
        <v/>
      </c>
      <c r="W266" t="str">
        <f t="shared" si="45"/>
        <v/>
      </c>
      <c r="X266" s="5" t="str" cm="1">
        <f t="array" ref="X266">IF(R266="Control",INDEX(IC!A:A,16-BIN2DEC(MID($B266,21,4))),"")</f>
        <v>CALL</v>
      </c>
      <c r="Y266" s="5" t="str" cm="1">
        <f t="array" ref="Y266">IF(X266="CALL",INDEX(Subroutines!A:A,32-BIN2DEC(MID($B266,25,5))),"")</f>
        <v>INT</v>
      </c>
      <c r="Z266" s="5" t="str" cm="1">
        <f t="array" ref="Z266">IF(R266="Control",INDEX(EC!A:A,8-BIN2DEC(MID($B266,25,3))),"")</f>
        <v>{0}</v>
      </c>
      <c r="AA266" s="5" t="str" cm="1">
        <f t="array" ref="AA266">IF(R266="Control",INDEX(SR!A:A,4-BIN2DEC(MID($B266,28,2))),"")</f>
        <v>SS</v>
      </c>
      <c r="AD266" t="s">
        <v>1024</v>
      </c>
      <c r="AJ266" s="1" t="s">
        <v>259</v>
      </c>
    </row>
    <row r="267" spans="1:36" s="15" customFormat="1" x14ac:dyDescent="0.25">
      <c r="A267" s="12" t="str">
        <f t="shared" si="38"/>
        <v>109</v>
      </c>
      <c r="B267" s="13" t="s">
        <v>4</v>
      </c>
      <c r="C267" s="36"/>
      <c r="D267" s="14"/>
      <c r="E267" s="14"/>
      <c r="F267" s="14"/>
      <c r="G267" s="14"/>
      <c r="H267" s="14">
        <f t="shared" si="39"/>
        <v>1</v>
      </c>
      <c r="I267" s="28" t="str" cm="1">
        <f t="array" ref="I267">IF(H267=0,INDEX(Source1!A:A, 32-BIN2DEC(LEFT($B267,5))),"--")</f>
        <v>--</v>
      </c>
      <c r="J267" s="64" t="str">
        <f t="shared" si="37"/>
        <v>--</v>
      </c>
      <c r="K267" s="28" t="str" cm="1">
        <f t="array" ref="K267">IF(H267=0,INDEX(Dest1!A:A,32-BIN2DEC(MID($B267,6,5))),"--")</f>
        <v>--</v>
      </c>
      <c r="L267" s="28">
        <f t="shared" si="40"/>
        <v>1</v>
      </c>
      <c r="M267" s="28" t="str" cm="1">
        <f t="array" ref="M267">IF(AND(I267&lt;&gt;"CONST",L267=0),INDEX(Source2!A:A,16-BIN2DEC(MID($B267,11,4))),"--")</f>
        <v>--</v>
      </c>
      <c r="N267" s="24" t="str" cm="1">
        <f t="array" ref="N267">IF(AND(I267&lt;&gt;"CONST",L267=0),INDEX('D2'!A:A,4-BIN2DEC(MID($B267,15,2))),"--")</f>
        <v>--</v>
      </c>
      <c r="O267" s="16"/>
      <c r="P267" s="16"/>
      <c r="Q267" s="16"/>
      <c r="R267" s="14"/>
      <c r="S267" s="14" t="str" cm="1">
        <f t="array" ref="S267">IF(R267="ALU",INDEX(ALUOps!A:A,32-BIN2DEC(MID($B267,22,5))),"")</f>
        <v/>
      </c>
      <c r="T267" s="14" t="str" cm="1">
        <f t="array" ref="T267">IF(R267="ALU",INDEX(Tmp!A:A,4-BIN2DEC(MID($B267,27,2))),"")</f>
        <v/>
      </c>
      <c r="U267" s="16" t="str">
        <f t="shared" si="43"/>
        <v/>
      </c>
      <c r="V267" s="15" t="str" cm="1">
        <f t="array" ref="V267">IF(R267="Jump",INDEX(Jcond!A:A,16-BIN2DEC(MID($B267,22,4))),"")</f>
        <v/>
      </c>
      <c r="W267" s="15" t="str">
        <f t="shared" si="45"/>
        <v/>
      </c>
      <c r="X267" s="52" t="str" cm="1">
        <f t="array" ref="X267">IF(R267="Control",INDEX(IC!A:A,16-BIN2DEC(MID($B267,21,4))),"")</f>
        <v/>
      </c>
      <c r="Y267" s="52" t="str" cm="1">
        <f t="array" ref="Y267">IF(X267="CALL",INDEX(Subroutines!A:A,32-BIN2DEC(MID($B267,25,5))),"")</f>
        <v/>
      </c>
      <c r="Z267" s="52" t="str" cm="1">
        <f t="array" ref="Z267">IF(R267="Control",INDEX(EC!A:A,8-BIN2DEC(MID($B267,25,3))),"")</f>
        <v/>
      </c>
      <c r="AA267" s="52" t="str" cm="1">
        <f t="array" ref="AA267">IF(R267="Control",INDEX(SR!A:A,4-BIN2DEC(MID($B267,28,2))),"")</f>
        <v/>
      </c>
      <c r="AE267" s="58"/>
    </row>
    <row r="268" spans="1:36" s="15" customFormat="1" x14ac:dyDescent="0.25">
      <c r="A268" s="12" t="str">
        <f t="shared" si="38"/>
        <v>10A</v>
      </c>
      <c r="B268" s="13" t="s">
        <v>4</v>
      </c>
      <c r="C268" s="36"/>
      <c r="D268" s="14"/>
      <c r="E268" s="14"/>
      <c r="F268" s="14"/>
      <c r="G268" s="14"/>
      <c r="H268" s="14">
        <f t="shared" si="39"/>
        <v>1</v>
      </c>
      <c r="I268" s="28" t="str" cm="1">
        <f t="array" ref="I268">IF(H268=0,INDEX(Source1!A:A, 32-BIN2DEC(LEFT($B268,5))),"--")</f>
        <v>--</v>
      </c>
      <c r="J268" s="64" t="str">
        <f t="shared" si="37"/>
        <v>--</v>
      </c>
      <c r="K268" s="28" t="str" cm="1">
        <f t="array" ref="K268">IF(H268=0,INDEX(Dest1!A:A,32-BIN2DEC(MID($B268,6,5))),"--")</f>
        <v>--</v>
      </c>
      <c r="L268" s="28">
        <f t="shared" si="40"/>
        <v>1</v>
      </c>
      <c r="M268" s="28" t="str" cm="1">
        <f t="array" ref="M268">IF(AND(I268&lt;&gt;"CONST",L268=0),INDEX(Source2!A:A,16-BIN2DEC(MID($B268,11,4))),"--")</f>
        <v>--</v>
      </c>
      <c r="N268" s="24" t="str" cm="1">
        <f t="array" ref="N268">IF(AND(I268&lt;&gt;"CONST",L268=0),INDEX('D2'!A:A,4-BIN2DEC(MID($B268,15,2))),"--")</f>
        <v>--</v>
      </c>
      <c r="O268" s="16"/>
      <c r="P268" s="16"/>
      <c r="Q268" s="16"/>
      <c r="R268" s="14"/>
      <c r="S268" s="14" t="str" cm="1">
        <f t="array" ref="S268">IF(R268="ALU",INDEX(ALUOps!A:A,32-BIN2DEC(MID($B268,22,5))),"")</f>
        <v/>
      </c>
      <c r="T268" s="14" t="str" cm="1">
        <f t="array" ref="T268">IF(R268="ALU",INDEX(Tmp!A:A,4-BIN2DEC(MID($B268,27,2))),"")</f>
        <v/>
      </c>
      <c r="U268" s="16" t="str">
        <f t="shared" si="43"/>
        <v/>
      </c>
      <c r="V268" s="15" t="str" cm="1">
        <f t="array" ref="V268">IF(R268="Jump",INDEX(Jcond!A:A,16-BIN2DEC(MID($B268,22,4))),"")</f>
        <v/>
      </c>
      <c r="W268" s="15" t="str">
        <f t="shared" si="45"/>
        <v/>
      </c>
      <c r="X268" s="52" t="str" cm="1">
        <f t="array" ref="X268">IF(R268="Control",INDEX(IC!A:A,16-BIN2DEC(MID($B268,21,4))),"")</f>
        <v/>
      </c>
      <c r="Y268" s="52" t="str" cm="1">
        <f t="array" ref="Y268">IF(X268="CALL",INDEX(Subroutines!A:A,32-BIN2DEC(MID($B268,25,5))),"")</f>
        <v/>
      </c>
      <c r="Z268" s="52" t="str" cm="1">
        <f t="array" ref="Z268">IF(R268="Control",INDEX(EC!A:A,8-BIN2DEC(MID($B268,25,3))),"")</f>
        <v/>
      </c>
      <c r="AA268" s="52" t="str" cm="1">
        <f t="array" ref="AA268">IF(R268="Control",INDEX(SR!A:A,4-BIN2DEC(MID($B268,28,2))),"")</f>
        <v/>
      </c>
      <c r="AE268" s="58"/>
    </row>
    <row r="269" spans="1:36" s="20" customFormat="1" ht="15.75" thickBot="1" x14ac:dyDescent="0.3">
      <c r="A269" s="17" t="str">
        <f t="shared" si="38"/>
        <v>10B</v>
      </c>
      <c r="B269" s="18" t="s">
        <v>4</v>
      </c>
      <c r="C269" s="37"/>
      <c r="D269" s="19"/>
      <c r="E269" s="19"/>
      <c r="F269" s="19"/>
      <c r="G269" s="19"/>
      <c r="H269" s="19">
        <f t="shared" si="39"/>
        <v>1</v>
      </c>
      <c r="I269" s="29" t="str" cm="1">
        <f t="array" ref="I269">IF(H269=0,INDEX(Source1!A:A, 32-BIN2DEC(LEFT($B269,5))),"--")</f>
        <v>--</v>
      </c>
      <c r="J269" s="65" t="str">
        <f t="shared" si="37"/>
        <v>--</v>
      </c>
      <c r="K269" s="29" t="str" cm="1">
        <f t="array" ref="K269">IF(H269=0,INDEX(Dest1!A:A,32-BIN2DEC(MID($B269,6,5))),"--")</f>
        <v>--</v>
      </c>
      <c r="L269" s="29">
        <f t="shared" si="40"/>
        <v>1</v>
      </c>
      <c r="M269" s="29" t="str" cm="1">
        <f t="array" ref="M269">IF(AND(I269&lt;&gt;"CONST",L269=0),INDEX(Source2!A:A,16-BIN2DEC(MID($B269,11,4))),"--")</f>
        <v>--</v>
      </c>
      <c r="N269" s="25" t="str" cm="1">
        <f t="array" ref="N269">IF(AND(I269&lt;&gt;"CONST",L269=0),INDEX('D2'!A:A,4-BIN2DEC(MID($B269,15,2))),"--")</f>
        <v>--</v>
      </c>
      <c r="O269" s="21"/>
      <c r="P269" s="21"/>
      <c r="Q269" s="21"/>
      <c r="R269" s="19"/>
      <c r="S269" s="19" t="str" cm="1">
        <f t="array" ref="S269">IF(R269="ALU",INDEX(ALUOps!A:A,32-BIN2DEC(MID($B269,22,5))),"")</f>
        <v/>
      </c>
      <c r="T269" s="19" t="str" cm="1">
        <f t="array" ref="T269">IF(R269="ALU",INDEX(Tmp!A:A,4-BIN2DEC(MID($B269,27,2))),"")</f>
        <v/>
      </c>
      <c r="U269" s="21" t="str">
        <f t="shared" si="43"/>
        <v/>
      </c>
      <c r="V269" s="20" t="str" cm="1">
        <f t="array" ref="V269">IF(R269="Jump",INDEX(Jcond!A:A,16-BIN2DEC(MID($B269,22,4))),"")</f>
        <v/>
      </c>
      <c r="W269" s="20" t="str">
        <f t="shared" si="45"/>
        <v/>
      </c>
      <c r="X269" s="53" t="str" cm="1">
        <f t="array" ref="X269">IF(R269="Control",INDEX(IC!A:A,16-BIN2DEC(MID($B269,21,4))),"")</f>
        <v/>
      </c>
      <c r="Y269" s="53" t="str" cm="1">
        <f t="array" ref="Y269">IF(X269="CALL",INDEX(Subroutines!A:A,32-BIN2DEC(MID($B269,25,5))),"")</f>
        <v/>
      </c>
      <c r="Z269" s="53" t="str" cm="1">
        <f t="array" ref="Z269">IF(R269="Control",INDEX(EC!A:A,8-BIN2DEC(MID($B269,25,3))),"")</f>
        <v/>
      </c>
      <c r="AA269" s="53" t="str" cm="1">
        <f t="array" ref="AA269">IF(R269="Control",INDEX(SR!A:A,4-BIN2DEC(MID($B269,28,2))),"")</f>
        <v/>
      </c>
      <c r="AE269" s="59"/>
    </row>
    <row r="270" spans="1:36" x14ac:dyDescent="0.25">
      <c r="A270" s="4" t="str">
        <f t="shared" si="38"/>
        <v>10C</v>
      </c>
      <c r="B270" s="2" t="s">
        <v>260</v>
      </c>
      <c r="C270" s="35" t="s">
        <v>1126</v>
      </c>
      <c r="D270" s="2" t="s">
        <v>261</v>
      </c>
      <c r="E270" s="2" t="s">
        <v>927</v>
      </c>
      <c r="F270" s="2" t="s">
        <v>462</v>
      </c>
      <c r="G270" s="2"/>
      <c r="H270" s="3">
        <f t="shared" si="39"/>
        <v>0</v>
      </c>
      <c r="I270" s="27" t="str" cm="1">
        <f t="array" ref="I270">IF(H270=0,INDEX(Source1!A:A, 32-BIN2DEC(LEFT($B270,5))),"--")</f>
        <v>CONST</v>
      </c>
      <c r="J270" s="63">
        <f t="shared" si="37"/>
        <v>4</v>
      </c>
      <c r="K270" s="27" t="str" cm="1">
        <f t="array" ref="K270">IF(H270=0,INDEX(Dest1!A:A,32-BIN2DEC(MID($B270,6,5))),"--")</f>
        <v>tmpBL</v>
      </c>
      <c r="L270" s="27">
        <f t="shared" si="40"/>
        <v>0</v>
      </c>
      <c r="M270" s="27" t="str" cm="1">
        <f t="array" ref="M270">IF(AND(I270&lt;&gt;"CONST",L270=0),INDEX(Source2!A:A,16-BIN2DEC(MID($B270,11,4))),"--")</f>
        <v>--</v>
      </c>
      <c r="N270" s="23" t="str" cm="1">
        <f t="array" ref="N270">IF(AND(I270&lt;&gt;"CONST",L270=0),INDEX('D2'!A:A,4-BIN2DEC(MID($B270,15,2))),"--")</f>
        <v>--</v>
      </c>
      <c r="O270" s="6">
        <f t="shared" si="44"/>
        <v>0</v>
      </c>
      <c r="P270" s="6">
        <f t="shared" si="41"/>
        <v>0</v>
      </c>
      <c r="Q270" s="6">
        <f t="shared" si="42"/>
        <v>0</v>
      </c>
      <c r="R270" s="3" t="str" cm="1">
        <f t="array" ref="R270">INDEX(Types!A:A,1+BIN2DEC(MID($B270,20,2)))</f>
        <v>Jump</v>
      </c>
      <c r="S270" s="3" t="str" cm="1">
        <f t="array" ref="S270">IF(R270="ALU",INDEX(ALUOps!A:A,32-BIN2DEC(MID($B270,22,5))),"")</f>
        <v/>
      </c>
      <c r="T270" s="3" t="str" cm="1">
        <f t="array" ref="T270">IF(R270="ALU",INDEX(Tmp!A:A,4-BIN2DEC(MID($B270,27,2))),"")</f>
        <v/>
      </c>
      <c r="U270" s="6" t="str">
        <f t="shared" si="43"/>
        <v/>
      </c>
      <c r="V270" t="str" cm="1">
        <f t="array" ref="V270">IF(R270="Jump",INDEX(Jcond!A:A,16-BIN2DEC(MID($B270,22,4))),"")</f>
        <v>JO</v>
      </c>
      <c r="W270" s="46">
        <f t="shared" si="45"/>
        <v>3</v>
      </c>
      <c r="X270" s="5" t="str" cm="1">
        <f t="array" ref="X270">IF(R270="Control",INDEX(IC!A:A,16-BIN2DEC(MID($B270,21,4))),"")</f>
        <v/>
      </c>
      <c r="Y270" s="5" t="str" cm="1">
        <f t="array" ref="Y270">IF(X270="CALL",INDEX(Subroutines!A:A,32-BIN2DEC(MID($B270,25,5))),"")</f>
        <v/>
      </c>
      <c r="Z270" s="5" t="str" cm="1">
        <f t="array" ref="Z270">IF(R270="Control",INDEX(EC!A:A,8-BIN2DEC(MID($B270,25,3))),"")</f>
        <v/>
      </c>
      <c r="AA270" s="5" t="str" cm="1">
        <f t="array" ref="AA270">IF(R270="Control",INDEX(SR!A:A,4-BIN2DEC(MID($B270,28,2))),"")</f>
        <v/>
      </c>
      <c r="AD270" t="s">
        <v>1300</v>
      </c>
      <c r="AJ270" s="1" t="s">
        <v>262</v>
      </c>
    </row>
    <row r="271" spans="1:36" x14ac:dyDescent="0.25">
      <c r="A271" s="4" t="str">
        <f t="shared" si="38"/>
        <v>10D</v>
      </c>
      <c r="B271" s="2" t="s">
        <v>39</v>
      </c>
      <c r="C271" s="35" t="s">
        <v>1127</v>
      </c>
      <c r="D271" s="3"/>
      <c r="E271" s="3"/>
      <c r="F271" s="3"/>
      <c r="G271" s="3"/>
      <c r="H271" s="3">
        <f t="shared" si="39"/>
        <v>1</v>
      </c>
      <c r="I271" s="27" t="str" cm="1">
        <f t="array" ref="I271">IF(H271=0,INDEX(Source1!A:A, 32-BIN2DEC(LEFT($B271,5))),"--")</f>
        <v>--</v>
      </c>
      <c r="J271" s="63" t="str">
        <f t="shared" si="37"/>
        <v>--</v>
      </c>
      <c r="K271" s="27" t="str" cm="1">
        <f t="array" ref="K271">IF(H271=0,INDEX(Dest1!A:A,32-BIN2DEC(MID($B271,6,5))),"--")</f>
        <v>--</v>
      </c>
      <c r="L271" s="27">
        <f t="shared" si="40"/>
        <v>1</v>
      </c>
      <c r="M271" s="27" t="str" cm="1">
        <f t="array" ref="M271">IF(AND(I271&lt;&gt;"CONST",L271=0),INDEX(Source2!A:A,16-BIN2DEC(MID($B271,11,4))),"--")</f>
        <v>--</v>
      </c>
      <c r="N271" s="23" t="str" cm="1">
        <f t="array" ref="N271">IF(AND(I271&lt;&gt;"CONST",L271=0),INDEX('D2'!A:A,4-BIN2DEC(MID($B271,15,2))),"--")</f>
        <v>--</v>
      </c>
      <c r="O271" s="6">
        <f t="shared" si="44"/>
        <v>0</v>
      </c>
      <c r="P271" s="6">
        <f t="shared" si="41"/>
        <v>0</v>
      </c>
      <c r="Q271" s="6">
        <f t="shared" si="42"/>
        <v>1</v>
      </c>
      <c r="R271" s="3" t="str" cm="1">
        <f t="array" ref="R271">INDEX(Types!A:A,1+BIN2DEC(MID($B271,20,2)))</f>
        <v>Control</v>
      </c>
      <c r="S271" s="3" t="str" cm="1">
        <f t="array" ref="S271">IF(R271="ALU",INDEX(ALUOps!A:A,32-BIN2DEC(MID($B271,22,5))),"")</f>
        <v/>
      </c>
      <c r="T271" s="3" t="str" cm="1">
        <f t="array" ref="T271">IF(R271="ALU",INDEX(Tmp!A:A,4-BIN2DEC(MID($B271,27,2))),"")</f>
        <v/>
      </c>
      <c r="U271" s="6" t="str">
        <f t="shared" si="43"/>
        <v/>
      </c>
      <c r="V271" t="str" cm="1">
        <f t="array" ref="V271">IF(R271="Jump",INDEX(Jcond!A:A,16-BIN2DEC(MID($B271,22,4))),"")</f>
        <v/>
      </c>
      <c r="W271" t="str">
        <f t="shared" si="45"/>
        <v/>
      </c>
      <c r="X271" s="5" t="str" cm="1">
        <f t="array" ref="X271">IF(R271="Control",INDEX(IC!A:A,16-BIN2DEC(MID($B271,21,4))),"")</f>
        <v>--</v>
      </c>
      <c r="Y271" s="5" t="str" cm="1">
        <f t="array" ref="Y271">IF(X271="CALL",INDEX(Subroutines!A:A,32-BIN2DEC(MID($B271,25,5))),"")</f>
        <v/>
      </c>
      <c r="Z271" s="5" t="str" cm="1">
        <f t="array" ref="Z271">IF(R271="Control",INDEX(EC!A:A,8-BIN2DEC(MID($B271,25,3))),"")</f>
        <v>--</v>
      </c>
      <c r="AA271" s="5" t="str" cm="1">
        <f t="array" ref="AA271">IF(R271="Control",INDEX(SR!A:A,4-BIN2DEC(MID($B271,28,2))),"")</f>
        <v>--</v>
      </c>
    </row>
    <row r="272" spans="1:36" x14ac:dyDescent="0.25">
      <c r="A272" s="4" t="str">
        <f t="shared" si="38"/>
        <v>10E</v>
      </c>
      <c r="B272" s="2" t="s">
        <v>4</v>
      </c>
      <c r="C272" s="35" t="s">
        <v>1128</v>
      </c>
      <c r="D272" s="3"/>
      <c r="E272" s="3"/>
      <c r="F272" s="3"/>
      <c r="G272" s="3"/>
      <c r="H272" s="3">
        <f t="shared" si="39"/>
        <v>1</v>
      </c>
      <c r="I272" s="27" t="str" cm="1">
        <f t="array" ref="I272">IF(H272=0,INDEX(Source1!A:A, 32-BIN2DEC(LEFT($B272,5))),"--")</f>
        <v>--</v>
      </c>
      <c r="J272" s="63" t="str">
        <f t="shared" si="37"/>
        <v>--</v>
      </c>
      <c r="K272" s="27" t="str" cm="1">
        <f t="array" ref="K272">IF(H272=0,INDEX(Dest1!A:A,32-BIN2DEC(MID($B272,6,5))),"--")</f>
        <v>--</v>
      </c>
      <c r="L272" s="27">
        <f t="shared" si="40"/>
        <v>1</v>
      </c>
      <c r="M272" s="27" t="str" cm="1">
        <f t="array" ref="M272">IF(AND(I272&lt;&gt;"CONST",L272=0),INDEX(Source2!A:A,16-BIN2DEC(MID($B272,11,4))),"--")</f>
        <v>--</v>
      </c>
      <c r="N272" s="23" t="str" cm="1">
        <f t="array" ref="N272">IF(AND(I272&lt;&gt;"CONST",L272=0),INDEX('D2'!A:A,4-BIN2DEC(MID($B272,15,2))),"--")</f>
        <v>--</v>
      </c>
      <c r="O272" s="6">
        <f t="shared" si="44"/>
        <v>0</v>
      </c>
      <c r="P272" s="6">
        <f t="shared" si="41"/>
        <v>0</v>
      </c>
      <c r="Q272" s="6">
        <f t="shared" si="42"/>
        <v>0</v>
      </c>
      <c r="R272" s="3" t="str" cm="1">
        <f t="array" ref="R272">INDEX(Types!A:A,1+BIN2DEC(MID($B272,20,2)))</f>
        <v>Control</v>
      </c>
      <c r="S272" s="3" t="str" cm="1">
        <f t="array" ref="S272">IF(R272="ALU",INDEX(ALUOps!A:A,32-BIN2DEC(MID($B272,22,5))),"")</f>
        <v/>
      </c>
      <c r="T272" s="3" t="str" cm="1">
        <f t="array" ref="T272">IF(R272="ALU",INDEX(Tmp!A:A,4-BIN2DEC(MID($B272,27,2))),"")</f>
        <v/>
      </c>
      <c r="U272" s="6" t="str">
        <f t="shared" si="43"/>
        <v/>
      </c>
      <c r="V272" t="str" cm="1">
        <f t="array" ref="V272">IF(R272="Jump",INDEX(Jcond!A:A,16-BIN2DEC(MID($B272,22,4))),"")</f>
        <v/>
      </c>
      <c r="W272" t="str">
        <f t="shared" si="45"/>
        <v/>
      </c>
      <c r="X272" s="5" t="str" cm="1">
        <f t="array" ref="X272">IF(R272="Control",INDEX(IC!A:A,16-BIN2DEC(MID($B272,21,4))),"")</f>
        <v>--</v>
      </c>
      <c r="Y272" s="5" t="str" cm="1">
        <f t="array" ref="Y272">IF(X272="CALL",INDEX(Subroutines!A:A,32-BIN2DEC(MID($B272,25,5))),"")</f>
        <v/>
      </c>
      <c r="Z272" s="5" t="str" cm="1">
        <f t="array" ref="Z272">IF(R272="Control",INDEX(EC!A:A,8-BIN2DEC(MID($B272,25,3))),"")</f>
        <v>--</v>
      </c>
      <c r="AA272" s="5" t="str" cm="1">
        <f t="array" ref="AA272">IF(R272="Control",INDEX(SR!A:A,4-BIN2DEC(MID($B272,28,2))),"")</f>
        <v>--</v>
      </c>
    </row>
    <row r="273" spans="1:36" s="9" customFormat="1" ht="15.75" thickBot="1" x14ac:dyDescent="0.3">
      <c r="A273" s="7" t="str">
        <f t="shared" si="38"/>
        <v>10F</v>
      </c>
      <c r="B273" s="8" t="s">
        <v>256</v>
      </c>
      <c r="C273" s="51" t="s">
        <v>1129</v>
      </c>
      <c r="D273" s="10"/>
      <c r="E273" s="10"/>
      <c r="F273" s="10"/>
      <c r="G273" s="10"/>
      <c r="H273" s="10">
        <f t="shared" si="39"/>
        <v>1</v>
      </c>
      <c r="I273" s="30" t="str" cm="1">
        <f t="array" ref="I273">IF(H273=0,INDEX(Source1!A:A, 32-BIN2DEC(LEFT($B273,5))),"--")</f>
        <v>--</v>
      </c>
      <c r="J273" s="66" t="str">
        <f t="shared" si="37"/>
        <v>--</v>
      </c>
      <c r="K273" s="30" t="str" cm="1">
        <f t="array" ref="K273">IF(H273=0,INDEX(Dest1!A:A,32-BIN2DEC(MID($B273,6,5))),"--")</f>
        <v>--</v>
      </c>
      <c r="L273" s="30">
        <f t="shared" si="40"/>
        <v>1</v>
      </c>
      <c r="M273" s="30" t="str" cm="1">
        <f t="array" ref="M273">IF(AND(I273&lt;&gt;"CONST",L273=0),INDEX(Source2!A:A,16-BIN2DEC(MID($B273,11,4))),"--")</f>
        <v>--</v>
      </c>
      <c r="N273" s="26" t="str" cm="1">
        <f t="array" ref="N273">IF(AND(I273&lt;&gt;"CONST",L273=0),INDEX('D2'!A:A,4-BIN2DEC(MID($B273,15,2))),"--")</f>
        <v>--</v>
      </c>
      <c r="O273" s="11">
        <f t="shared" si="44"/>
        <v>0</v>
      </c>
      <c r="P273" s="11">
        <f t="shared" si="41"/>
        <v>0</v>
      </c>
      <c r="Q273" s="11">
        <f t="shared" si="42"/>
        <v>0</v>
      </c>
      <c r="R273" s="10" t="str" cm="1">
        <f t="array" ref="R273">INDEX(Types!A:A,1+BIN2DEC(MID($B273,20,2)))</f>
        <v>Control</v>
      </c>
      <c r="S273" s="10" t="str" cm="1">
        <f t="array" ref="S273">IF(R273="ALU",INDEX(ALUOps!A:A,32-BIN2DEC(MID($B273,22,5))),"")</f>
        <v/>
      </c>
      <c r="T273" s="10" t="str" cm="1">
        <f t="array" ref="T273">IF(R273="ALU",INDEX(Tmp!A:A,4-BIN2DEC(MID($B273,27,2))),"")</f>
        <v/>
      </c>
      <c r="U273" s="11" t="str">
        <f t="shared" si="43"/>
        <v/>
      </c>
      <c r="V273" s="9" t="str" cm="1">
        <f t="array" ref="V273">IF(R273="Jump",INDEX(Jcond!A:A,16-BIN2DEC(MID($B273,22,4))),"")</f>
        <v/>
      </c>
      <c r="W273" s="9" t="str">
        <f t="shared" si="45"/>
        <v/>
      </c>
      <c r="X273" s="54" t="str" cm="1">
        <f t="array" ref="X273">IF(R273="Control",INDEX(IC!A:A,16-BIN2DEC(MID($B273,21,4))),"")</f>
        <v>CALL</v>
      </c>
      <c r="Y273" s="54" t="str" cm="1">
        <f t="array" ref="Y273">IF(X273="CALL",INDEX(Subroutines!A:A,32-BIN2DEC(MID($B273,25,5))),"")</f>
        <v>INT</v>
      </c>
      <c r="Z273" s="54" t="str" cm="1">
        <f t="array" ref="Z273">IF(R273="Control",INDEX(EC!A:A,8-BIN2DEC(MID($B273,25,3))),"")</f>
        <v>{0}</v>
      </c>
      <c r="AA273" s="54" t="str" cm="1">
        <f t="array" ref="AA273">IF(R273="Control",INDEX(SR!A:A,4-BIN2DEC(MID($B273,28,2))),"")</f>
        <v>SS</v>
      </c>
      <c r="AE273" s="60"/>
    </row>
    <row r="274" spans="1:36" x14ac:dyDescent="0.25">
      <c r="A274" s="4" t="str">
        <f t="shared" si="38"/>
        <v>110</v>
      </c>
      <c r="B274" s="2" t="s">
        <v>227</v>
      </c>
      <c r="C274" s="35"/>
      <c r="D274" s="2" t="s">
        <v>263</v>
      </c>
      <c r="E274" s="2" t="s">
        <v>927</v>
      </c>
      <c r="F274" s="2" t="s">
        <v>462</v>
      </c>
      <c r="G274" s="2"/>
      <c r="H274" s="3">
        <f t="shared" si="39"/>
        <v>0</v>
      </c>
      <c r="I274" s="27" t="str" cm="1">
        <f t="array" ref="I274">IF(H274=0,INDEX(Source1!A:A, 32-BIN2DEC(LEFT($B274,5))),"--")</f>
        <v>SP</v>
      </c>
      <c r="J274" s="63" t="str">
        <f t="shared" si="37"/>
        <v>--</v>
      </c>
      <c r="K274" s="27" t="str" cm="1">
        <f t="array" ref="K274">IF(H274=0,INDEX(Dest1!A:A,32-BIN2DEC(MID($B274,6,5))),"--")</f>
        <v>DP</v>
      </c>
      <c r="L274" s="27">
        <f t="shared" si="40"/>
        <v>0</v>
      </c>
      <c r="M274" s="27" t="str" cm="1">
        <f t="array" ref="M274">IF(AND(I274&lt;&gt;"CONST",L274=0),INDEX(Source2!A:A,16-BIN2DEC(MID($B274,11,4))),"--")</f>
        <v>SP</v>
      </c>
      <c r="N274" s="23" t="str" cm="1">
        <f t="array" ref="N274">IF(AND(I274&lt;&gt;"CONST",L274=0),INDEX('D2'!A:A,4-BIN2DEC(MID($B274,15,2))),"--")</f>
        <v>tmpA</v>
      </c>
      <c r="O274" s="6">
        <f t="shared" si="44"/>
        <v>0</v>
      </c>
      <c r="P274" s="6">
        <f t="shared" si="41"/>
        <v>0</v>
      </c>
      <c r="Q274" s="6">
        <f t="shared" si="42"/>
        <v>0</v>
      </c>
      <c r="R274" s="3" t="str" cm="1">
        <f t="array" ref="R274">INDEX(Types!A:A,1+BIN2DEC(MID($B274,20,2)))</f>
        <v>Control</v>
      </c>
      <c r="S274" s="3" t="str" cm="1">
        <f t="array" ref="S274">IF(R274="ALU",INDEX(ALUOps!A:A,32-BIN2DEC(MID($B274,22,5))),"")</f>
        <v/>
      </c>
      <c r="T274" s="3" t="str" cm="1">
        <f t="array" ref="T274">IF(R274="ALU",INDEX(Tmp!A:A,4-BIN2DEC(MID($B274,27,2))),"")</f>
        <v/>
      </c>
      <c r="U274" s="6" t="str">
        <f t="shared" si="43"/>
        <v/>
      </c>
      <c r="V274" t="str" cm="1">
        <f t="array" ref="V274">IF(R274="Jump",INDEX(Jcond!A:A,16-BIN2DEC(MID($B274,22,4))),"")</f>
        <v/>
      </c>
      <c r="W274" t="str">
        <f t="shared" si="45"/>
        <v/>
      </c>
      <c r="X274" s="5" t="str" cm="1">
        <f t="array" ref="X274">IF(R274="Control",INDEX(IC!A:A,16-BIN2DEC(MID($B274,21,4))),"")</f>
        <v>SUSP</v>
      </c>
      <c r="Y274" s="5" t="str" cm="1">
        <f t="array" ref="Y274">IF(X274="CALL",INDEX(Subroutines!A:A,32-BIN2DEC(MID($B274,25,5))),"")</f>
        <v/>
      </c>
      <c r="Z274" s="5" t="str" cm="1">
        <f t="array" ref="Z274">IF(R274="Control",INDEX(EC!A:A,8-BIN2DEC(MID($B274,25,3))),"")</f>
        <v>MR</v>
      </c>
      <c r="AA274" s="5" t="str" cm="1">
        <f t="array" ref="AA274">IF(R274="Control",INDEX(SR!A:A,4-BIN2DEC(MID($B274,28,2))),"")</f>
        <v>SS</v>
      </c>
      <c r="AD274" t="s">
        <v>1025</v>
      </c>
      <c r="AJ274" s="1" t="s">
        <v>264</v>
      </c>
    </row>
    <row r="275" spans="1:36" x14ac:dyDescent="0.25">
      <c r="A275" s="4" t="str">
        <f t="shared" si="38"/>
        <v>111</v>
      </c>
      <c r="B275" s="2" t="s">
        <v>265</v>
      </c>
      <c r="C275" s="35"/>
      <c r="D275" s="3"/>
      <c r="E275" s="3"/>
      <c r="F275" s="3"/>
      <c r="G275" s="3"/>
      <c r="H275" s="3">
        <f t="shared" si="39"/>
        <v>1</v>
      </c>
      <c r="I275" s="27" t="str" cm="1">
        <f t="array" ref="I275">IF(H275=0,INDEX(Source1!A:A, 32-BIN2DEC(LEFT($B275,5))),"--")</f>
        <v>--</v>
      </c>
      <c r="J275" s="63" t="str">
        <f t="shared" si="37"/>
        <v>--</v>
      </c>
      <c r="K275" s="27" t="str" cm="1">
        <f t="array" ref="K275">IF(H275=0,INDEX(Dest1!A:A,32-BIN2DEC(MID($B275,6,5))),"--")</f>
        <v>--</v>
      </c>
      <c r="L275" s="27">
        <f t="shared" si="40"/>
        <v>1</v>
      </c>
      <c r="M275" s="27" t="str" cm="1">
        <f t="array" ref="M275">IF(AND(I275&lt;&gt;"CONST",L275=0),INDEX(Source2!A:A,16-BIN2DEC(MID($B275,11,4))),"--")</f>
        <v>--</v>
      </c>
      <c r="N275" s="23" t="str" cm="1">
        <f t="array" ref="N275">IF(AND(I275&lt;&gt;"CONST",L275=0),INDEX('D2'!A:A,4-BIN2DEC(MID($B275,15,2))),"--")</f>
        <v>--</v>
      </c>
      <c r="O275" s="6">
        <f t="shared" si="44"/>
        <v>0</v>
      </c>
      <c r="P275" s="6">
        <f t="shared" si="41"/>
        <v>0</v>
      </c>
      <c r="Q275" s="6">
        <f t="shared" si="42"/>
        <v>0</v>
      </c>
      <c r="R275" s="3" t="str" cm="1">
        <f t="array" ref="R275">INDEX(Types!A:A,1+BIN2DEC(MID($B275,20,2)))</f>
        <v>Control</v>
      </c>
      <c r="S275" s="3" t="str" cm="1">
        <f t="array" ref="S275">IF(R275="ALU",INDEX(ALUOps!A:A,32-BIN2DEC(MID($B275,22,5))),"")</f>
        <v/>
      </c>
      <c r="T275" s="3" t="str" cm="1">
        <f t="array" ref="T275">IF(R275="ALU",INDEX(Tmp!A:A,4-BIN2DEC(MID($B275,27,2))),"")</f>
        <v/>
      </c>
      <c r="U275" s="6" t="str">
        <f t="shared" si="43"/>
        <v/>
      </c>
      <c r="V275" t="str" cm="1">
        <f t="array" ref="V275">IF(R275="Jump",INDEX(Jcond!A:A,16-BIN2DEC(MID($B275,22,4))),"")</f>
        <v/>
      </c>
      <c r="W275" t="str">
        <f t="shared" si="45"/>
        <v/>
      </c>
      <c r="X275" s="5" t="str" cm="1">
        <f t="array" ref="X275">IF(R275="Control",INDEX(IC!A:A,16-BIN2DEC(MID($B275,21,4))),"")</f>
        <v>CALL</v>
      </c>
      <c r="Y275" s="5" t="str" cm="1">
        <f t="array" ref="Y275">IF(X275="CALL",INDEX(Subroutines!A:A,32-BIN2DEC(MID($B275,25,5))),"")</f>
        <v>IRET</v>
      </c>
      <c r="Z275" s="5" t="str" cm="1">
        <f t="array" ref="Z275">IF(R275="Control",INDEX(EC!A:A,8-BIN2DEC(MID($B275,25,3))),"")</f>
        <v>{0}</v>
      </c>
      <c r="AA275" s="5" t="str" cm="1">
        <f t="array" ref="AA275">IF(R275="Control",INDEX(SR!A:A,4-BIN2DEC(MID($B275,28,2))),"")</f>
        <v>None</v>
      </c>
    </row>
    <row r="276" spans="1:36" s="15" customFormat="1" x14ac:dyDescent="0.25">
      <c r="A276" s="12" t="str">
        <f t="shared" si="38"/>
        <v>112</v>
      </c>
      <c r="B276" s="13" t="s">
        <v>4</v>
      </c>
      <c r="C276" s="36"/>
      <c r="D276" s="14"/>
      <c r="E276" s="14"/>
      <c r="F276" s="14"/>
      <c r="G276" s="14"/>
      <c r="H276" s="14">
        <f t="shared" si="39"/>
        <v>1</v>
      </c>
      <c r="I276" s="28" t="str" cm="1">
        <f t="array" ref="I276">IF(H276=0,INDEX(Source1!A:A, 32-BIN2DEC(LEFT($B276,5))),"--")</f>
        <v>--</v>
      </c>
      <c r="J276" s="64" t="str">
        <f t="shared" si="37"/>
        <v>--</v>
      </c>
      <c r="K276" s="28" t="str" cm="1">
        <f t="array" ref="K276">IF(H276=0,INDEX(Dest1!A:A,32-BIN2DEC(MID($B276,6,5))),"--")</f>
        <v>--</v>
      </c>
      <c r="L276" s="28">
        <f t="shared" si="40"/>
        <v>1</v>
      </c>
      <c r="M276" s="28" t="str" cm="1">
        <f t="array" ref="M276">IF(AND(I276&lt;&gt;"CONST",L276=0),INDEX(Source2!A:A,16-BIN2DEC(MID($B276,11,4))),"--")</f>
        <v>--</v>
      </c>
      <c r="N276" s="24" t="str" cm="1">
        <f t="array" ref="N276">IF(AND(I276&lt;&gt;"CONST",L276=0),INDEX('D2'!A:A,4-BIN2DEC(MID($B276,15,2))),"--")</f>
        <v>--</v>
      </c>
      <c r="O276" s="16">
        <f t="shared" si="44"/>
        <v>0</v>
      </c>
      <c r="P276" s="16">
        <f t="shared" si="41"/>
        <v>0</v>
      </c>
      <c r="Q276" s="16">
        <f t="shared" si="42"/>
        <v>0</v>
      </c>
      <c r="R276" s="14" t="str" cm="1">
        <f t="array" ref="R276">INDEX(Types!A:A,1+BIN2DEC(MID($B276,20,2)))</f>
        <v>Control</v>
      </c>
      <c r="S276" s="14" t="str" cm="1">
        <f t="array" ref="S276">IF(R276="ALU",INDEX(ALUOps!A:A,32-BIN2DEC(MID($B276,22,5))),"")</f>
        <v/>
      </c>
      <c r="T276" s="14" t="str" cm="1">
        <f t="array" ref="T276">IF(R276="ALU",INDEX(Tmp!A:A,4-BIN2DEC(MID($B276,27,2))),"")</f>
        <v/>
      </c>
      <c r="U276" s="16" t="str">
        <f t="shared" si="43"/>
        <v/>
      </c>
      <c r="V276" s="15" t="str" cm="1">
        <f t="array" ref="V276">IF(R276="Jump",INDEX(Jcond!A:A,16-BIN2DEC(MID($B276,22,4))),"")</f>
        <v/>
      </c>
      <c r="W276" s="15" t="str">
        <f t="shared" si="45"/>
        <v/>
      </c>
      <c r="X276" s="52" t="str" cm="1">
        <f t="array" ref="X276">IF(R276="Control",INDEX(IC!A:A,16-BIN2DEC(MID($B276,21,4))),"")</f>
        <v>--</v>
      </c>
      <c r="Y276" s="52" t="str" cm="1">
        <f t="array" ref="Y276">IF(X276="CALL",INDEX(Subroutines!A:A,32-BIN2DEC(MID($B276,25,5))),"")</f>
        <v/>
      </c>
      <c r="Z276" s="52" t="str" cm="1">
        <f t="array" ref="Z276">IF(R276="Control",INDEX(EC!A:A,8-BIN2DEC(MID($B276,25,3))),"")</f>
        <v>--</v>
      </c>
      <c r="AA276" s="52" t="str" cm="1">
        <f t="array" ref="AA276">IF(R276="Control",INDEX(SR!A:A,4-BIN2DEC(MID($B276,28,2))),"")</f>
        <v>--</v>
      </c>
      <c r="AE276" s="58"/>
    </row>
    <row r="277" spans="1:36" s="20" customFormat="1" ht="15.75" thickBot="1" x14ac:dyDescent="0.3">
      <c r="A277" s="17" t="str">
        <f>DEC2HEX(ROW(A276)-ROW($A$1),3)</f>
        <v>113</v>
      </c>
      <c r="B277" s="18" t="s">
        <v>4</v>
      </c>
      <c r="C277" s="37"/>
      <c r="D277" s="19"/>
      <c r="E277" s="19"/>
      <c r="F277" s="19"/>
      <c r="G277" s="19"/>
      <c r="H277" s="19">
        <f t="shared" si="39"/>
        <v>1</v>
      </c>
      <c r="I277" s="29" t="str" cm="1">
        <f t="array" ref="I277">IF(H277=0,INDEX(Source1!A:A, 32-BIN2DEC(LEFT($B277,5))),"--")</f>
        <v>--</v>
      </c>
      <c r="J277" s="65" t="str">
        <f t="shared" si="37"/>
        <v>--</v>
      </c>
      <c r="K277" s="29" t="str" cm="1">
        <f t="array" ref="K277">IF(H277=0,INDEX(Dest1!A:A,32-BIN2DEC(MID($B277,6,5))),"--")</f>
        <v>--</v>
      </c>
      <c r="L277" s="29">
        <f t="shared" si="40"/>
        <v>1</v>
      </c>
      <c r="M277" s="29" t="str" cm="1">
        <f t="array" ref="M277">IF(AND(I277&lt;&gt;"CONST",L277=0),INDEX(Source2!A:A,16-BIN2DEC(MID($B277,11,4))),"--")</f>
        <v>--</v>
      </c>
      <c r="N277" s="25" t="str" cm="1">
        <f t="array" ref="N277">IF(AND(I277&lt;&gt;"CONST",L277=0),INDEX('D2'!A:A,4-BIN2DEC(MID($B277,15,2))),"--")</f>
        <v>--</v>
      </c>
      <c r="O277" s="21">
        <f t="shared" si="44"/>
        <v>0</v>
      </c>
      <c r="P277" s="21">
        <f t="shared" si="41"/>
        <v>0</v>
      </c>
      <c r="Q277" s="21">
        <f t="shared" si="42"/>
        <v>0</v>
      </c>
      <c r="R277" s="19" t="str" cm="1">
        <f t="array" ref="R277">INDEX(Types!A:A,1+BIN2DEC(MID($B277,20,2)))</f>
        <v>Control</v>
      </c>
      <c r="S277" s="19" t="str" cm="1">
        <f t="array" ref="S277">IF(R277="ALU",INDEX(ALUOps!A:A,32-BIN2DEC(MID($B277,22,5))),"")</f>
        <v/>
      </c>
      <c r="T277" s="19" t="str" cm="1">
        <f t="array" ref="T277">IF(R277="ALU",INDEX(Tmp!A:A,4-BIN2DEC(MID($B277,27,2))),"")</f>
        <v/>
      </c>
      <c r="U277" s="21" t="str">
        <f t="shared" si="43"/>
        <v/>
      </c>
      <c r="V277" s="20" t="str" cm="1">
        <f t="array" ref="V277">IF(R277="Jump",INDEX(Jcond!A:A,16-BIN2DEC(MID($B277,22,4))),"")</f>
        <v/>
      </c>
      <c r="W277" s="20" t="str">
        <f t="shared" si="45"/>
        <v/>
      </c>
      <c r="X277" s="53" t="str" cm="1">
        <f t="array" ref="X277">IF(R277="Control",INDEX(IC!A:A,16-BIN2DEC(MID($B277,21,4))),"")</f>
        <v>--</v>
      </c>
      <c r="Y277" s="53" t="str" cm="1">
        <f t="array" ref="Y277">IF(X277="CALL",INDEX(Subroutines!A:A,32-BIN2DEC(MID($B277,25,5))),"")</f>
        <v/>
      </c>
      <c r="Z277" s="53" t="str" cm="1">
        <f t="array" ref="Z277">IF(R277="Control",INDEX(EC!A:A,8-BIN2DEC(MID($B277,25,3))),"")</f>
        <v>--</v>
      </c>
      <c r="AA277" s="53" t="str" cm="1">
        <f t="array" ref="AA277">IF(R277="Control",INDEX(SR!A:A,4-BIN2DEC(MID($B277,28,2))),"")</f>
        <v>--</v>
      </c>
      <c r="AE277" s="59"/>
    </row>
    <row r="278" spans="1:36" x14ac:dyDescent="0.25">
      <c r="A278" s="4" t="str">
        <f t="shared" si="38"/>
        <v>114</v>
      </c>
      <c r="B278" s="2" t="s">
        <v>266</v>
      </c>
      <c r="C278" s="35"/>
      <c r="D278" s="2" t="s">
        <v>267</v>
      </c>
      <c r="E278" s="2" t="s">
        <v>927</v>
      </c>
      <c r="F278" s="2" t="s">
        <v>462</v>
      </c>
      <c r="G278" s="2"/>
      <c r="H278" s="3">
        <f t="shared" si="39"/>
        <v>0</v>
      </c>
      <c r="I278" s="27" t="str" cm="1">
        <f t="array" ref="I278">IF(H278=0,INDEX(Source1!A:A, 32-BIN2DEC(LEFT($B278,5))),"--")</f>
        <v>CONST</v>
      </c>
      <c r="J278" s="63">
        <f t="shared" si="37"/>
        <v>1</v>
      </c>
      <c r="K278" s="27" t="str" cm="1">
        <f t="array" ref="K278">IF(H278=0,INDEX(Dest1!A:A,32-BIN2DEC(MID($B278,6,5))),"--")</f>
        <v>LC</v>
      </c>
      <c r="L278" s="27">
        <f t="shared" si="40"/>
        <v>0</v>
      </c>
      <c r="M278" s="27" t="str" cm="1">
        <f t="array" ref="M278">IF(AND(I278&lt;&gt;"CONST",L278=0),INDEX(Source2!A:A,16-BIN2DEC(MID($B278,11,4))),"--")</f>
        <v>--</v>
      </c>
      <c r="N278" s="23" t="str" cm="1">
        <f t="array" ref="N278">IF(AND(I278&lt;&gt;"CONST",L278=0),INDEX('D2'!A:A,4-BIN2DEC(MID($B278,15,2))),"--")</f>
        <v>--</v>
      </c>
      <c r="O278" s="6">
        <f t="shared" si="44"/>
        <v>0</v>
      </c>
      <c r="P278" s="6">
        <f t="shared" si="41"/>
        <v>0</v>
      </c>
      <c r="Q278" s="6">
        <f t="shared" si="42"/>
        <v>0</v>
      </c>
      <c r="R278" s="3" t="str" cm="1">
        <f t="array" ref="R278">INDEX(Types!A:A,1+BIN2DEC(MID($B278,20,2)))</f>
        <v>Control</v>
      </c>
      <c r="S278" s="3" t="str" cm="1">
        <f t="array" ref="S278">IF(R278="ALU",INDEX(ALUOps!A:A,32-BIN2DEC(MID($B278,22,5))),"")</f>
        <v/>
      </c>
      <c r="T278" s="3" t="str" cm="1">
        <f t="array" ref="T278">IF(R278="ALU",INDEX(Tmp!A:A,4-BIN2DEC(MID($B278,27,2))),"")</f>
        <v/>
      </c>
      <c r="U278" s="6" t="str">
        <f t="shared" si="43"/>
        <v/>
      </c>
      <c r="V278" t="str" cm="1">
        <f t="array" ref="V278">IF(R278="Jump",INDEX(Jcond!A:A,16-BIN2DEC(MID($B278,22,4))),"")</f>
        <v/>
      </c>
      <c r="W278" t="str">
        <f t="shared" si="45"/>
        <v/>
      </c>
      <c r="X278" s="5" t="str" cm="1">
        <f t="array" ref="X278">IF(R278="Control",INDEX(IC!A:A,16-BIN2DEC(MID($B278,21,4))),"")</f>
        <v>--</v>
      </c>
      <c r="Y278" s="5" t="str" cm="1">
        <f t="array" ref="Y278">IF(X278="CALL",INDEX(Subroutines!A:A,32-BIN2DEC(MID($B278,25,5))),"")</f>
        <v/>
      </c>
      <c r="Z278" s="5" t="str" cm="1">
        <f t="array" ref="Z278">IF(R278="Control",INDEX(EC!A:A,8-BIN2DEC(MID($B278,25,3))),"")</f>
        <v>--</v>
      </c>
      <c r="AA278" s="5" t="str" cm="1">
        <f t="array" ref="AA278">IF(R278="Control",INDEX(SR!A:A,4-BIN2DEC(MID($B278,28,2))),"")</f>
        <v>--</v>
      </c>
      <c r="AD278" t="s">
        <v>1027</v>
      </c>
      <c r="AJ278" s="1" t="s">
        <v>268</v>
      </c>
    </row>
    <row r="279" spans="1:36" x14ac:dyDescent="0.25">
      <c r="A279" s="4" t="str">
        <f t="shared" si="38"/>
        <v>115</v>
      </c>
      <c r="B279" s="2" t="s">
        <v>269</v>
      </c>
      <c r="C279" s="35"/>
      <c r="D279" s="3"/>
      <c r="E279" s="3"/>
      <c r="F279" s="3"/>
      <c r="G279" s="3"/>
      <c r="H279" s="3">
        <f t="shared" si="39"/>
        <v>0</v>
      </c>
      <c r="I279" s="27" t="str" cm="1">
        <f t="array" ref="I279">IF(H279=0,INDEX(Source1!A:A, 32-BIN2DEC(LEFT($B279,5))),"--")</f>
        <v>OP1</v>
      </c>
      <c r="J279" s="63" t="str">
        <f t="shared" si="37"/>
        <v>--</v>
      </c>
      <c r="K279" s="27" t="str" cm="1">
        <f t="array" ref="K279">IF(H279=0,INDEX(Dest1!A:A,32-BIN2DEC(MID($B279,6,5))),"--")</f>
        <v>tmpB</v>
      </c>
      <c r="L279" s="27">
        <f t="shared" si="40"/>
        <v>1</v>
      </c>
      <c r="M279" s="27" t="str" cm="1">
        <f t="array" ref="M279">IF(AND(I279&lt;&gt;"CONST",L279=0),INDEX(Source2!A:A,16-BIN2DEC(MID($B279,11,4))),"--")</f>
        <v>--</v>
      </c>
      <c r="N279" s="23" t="str" cm="1">
        <f t="array" ref="N279">IF(AND(I279&lt;&gt;"CONST",L279=0),INDEX('D2'!A:A,4-BIN2DEC(MID($B279,15,2))),"--")</f>
        <v>--</v>
      </c>
      <c r="O279" s="6">
        <f t="shared" si="44"/>
        <v>0</v>
      </c>
      <c r="P279" s="6">
        <f t="shared" si="41"/>
        <v>0</v>
      </c>
      <c r="Q279" s="6">
        <f t="shared" si="42"/>
        <v>0</v>
      </c>
      <c r="R279" s="3" t="str" cm="1">
        <f t="array" ref="R279">INDEX(Types!A:A,1+BIN2DEC(MID($B279,20,2)))</f>
        <v>ALU</v>
      </c>
      <c r="S279" s="3" t="str" cm="1">
        <f t="array" ref="S279">IF(R279="ALU",INDEX(ALUOps!A:A,32-BIN2DEC(MID($B279,22,5))),"")</f>
        <v>PASS</v>
      </c>
      <c r="T279" s="3" t="str" cm="1">
        <f t="array" ref="T279">IF(R279="ALU",INDEX(Tmp!A:A,4-BIN2DEC(MID($B279,27,2))),"")</f>
        <v>tmpB</v>
      </c>
      <c r="U279" s="6">
        <f t="shared" si="43"/>
        <v>0</v>
      </c>
      <c r="V279" t="str" cm="1">
        <f t="array" ref="V279">IF(R279="Jump",INDEX(Jcond!A:A,16-BIN2DEC(MID($B279,22,4))),"")</f>
        <v/>
      </c>
      <c r="W279" t="str">
        <f t="shared" si="45"/>
        <v/>
      </c>
      <c r="X279" s="5" t="str" cm="1">
        <f t="array" ref="X279">IF(R279="Control",INDEX(IC!A:A,16-BIN2DEC(MID($B279,21,4))),"")</f>
        <v/>
      </c>
      <c r="Y279" s="5" t="str" cm="1">
        <f t="array" ref="Y279">IF(X279="CALL",INDEX(Subroutines!A:A,32-BIN2DEC(MID($B279,25,5))),"")</f>
        <v/>
      </c>
      <c r="Z279" s="5" t="str" cm="1">
        <f t="array" ref="Z279">IF(R279="Control",INDEX(EC!A:A,8-BIN2DEC(MID($B279,25,3))),"")</f>
        <v/>
      </c>
      <c r="AA279" s="5" t="str" cm="1">
        <f t="array" ref="AA279">IF(R279="Control",INDEX(SR!A:A,4-BIN2DEC(MID($B279,28,2))),"")</f>
        <v/>
      </c>
    </row>
    <row r="280" spans="1:36" x14ac:dyDescent="0.25">
      <c r="A280" s="4" t="str">
        <f t="shared" si="38"/>
        <v>116</v>
      </c>
      <c r="B280" s="2" t="s">
        <v>270</v>
      </c>
      <c r="C280" s="35"/>
      <c r="D280" s="3"/>
      <c r="E280" s="3"/>
      <c r="F280" s="3"/>
      <c r="G280" s="3"/>
      <c r="H280" s="3">
        <f t="shared" si="39"/>
        <v>0</v>
      </c>
      <c r="I280" s="27" t="str" cm="1">
        <f t="array" ref="I280">IF(H280=0,INDEX(Source1!A:A, 32-BIN2DEC(LEFT($B280,5))),"--")</f>
        <v>SIGMA</v>
      </c>
      <c r="J280" s="63" t="str">
        <f t="shared" si="37"/>
        <v>--</v>
      </c>
      <c r="K280" s="27" t="str" cm="1">
        <f t="array" ref="K280">IF(H280=0,INDEX(Dest1!A:A,32-BIN2DEC(MID($B280,6,5))),"--")</f>
        <v>tmpB</v>
      </c>
      <c r="L280" s="27">
        <f t="shared" si="40"/>
        <v>1</v>
      </c>
      <c r="M280" s="27" t="str" cm="1">
        <f t="array" ref="M280">IF(AND(I280&lt;&gt;"CONST",L280=0),INDEX(Source2!A:A,16-BIN2DEC(MID($B280,11,4))),"--")</f>
        <v>--</v>
      </c>
      <c r="N280" s="23" t="str" cm="1">
        <f t="array" ref="N280">IF(AND(I280&lt;&gt;"CONST",L280=0),INDEX('D2'!A:A,4-BIN2DEC(MID($B280,15,2))),"--")</f>
        <v>--</v>
      </c>
      <c r="O280" s="6">
        <f t="shared" si="44"/>
        <v>0</v>
      </c>
      <c r="P280" s="6">
        <f t="shared" si="41"/>
        <v>1</v>
      </c>
      <c r="Q280" s="6">
        <f t="shared" si="42"/>
        <v>0</v>
      </c>
      <c r="R280" s="3" t="str" cm="1">
        <f t="array" ref="R280">INDEX(Types!A:A,1+BIN2DEC(MID($B280,20,2)))</f>
        <v>ALU</v>
      </c>
      <c r="S280" s="3" t="str" cm="1">
        <f t="array" ref="S280">IF(R280="ALU",INDEX(ALUOps!A:A,32-BIN2DEC(MID($B280,22,5))),"")</f>
        <v>XI</v>
      </c>
      <c r="T280" s="3" t="str" cm="1">
        <f t="array" ref="T280">IF(R280="ALU",INDEX(Tmp!A:A,4-BIN2DEC(MID($B280,27,2))),"")</f>
        <v>tmpB</v>
      </c>
      <c r="U280" s="6">
        <f t="shared" si="43"/>
        <v>1</v>
      </c>
      <c r="V280" t="str" cm="1">
        <f t="array" ref="V280">IF(R280="Jump",INDEX(Jcond!A:A,16-BIN2DEC(MID($B280,22,4))),"")</f>
        <v/>
      </c>
      <c r="W280" t="str">
        <f t="shared" si="45"/>
        <v/>
      </c>
      <c r="X280" s="5" t="str" cm="1">
        <f t="array" ref="X280">IF(R280="Control",INDEX(IC!A:A,16-BIN2DEC(MID($B280,21,4))),"")</f>
        <v/>
      </c>
      <c r="Y280" s="5" t="str" cm="1">
        <f t="array" ref="Y280">IF(X280="CALL",INDEX(Subroutines!A:A,32-BIN2DEC(MID($B280,25,5))),"")</f>
        <v/>
      </c>
      <c r="Z280" s="5" t="str" cm="1">
        <f t="array" ref="Z280">IF(R280="Control",INDEX(EC!A:A,8-BIN2DEC(MID($B280,25,3))),"")</f>
        <v/>
      </c>
      <c r="AA280" s="5" t="str" cm="1">
        <f t="array" ref="AA280">IF(R280="Control",INDEX(SR!A:A,4-BIN2DEC(MID($B280,28,2))),"")</f>
        <v/>
      </c>
    </row>
    <row r="281" spans="1:36" s="9" customFormat="1" ht="15.75" thickBot="1" x14ac:dyDescent="0.3">
      <c r="A281" s="7" t="str">
        <f t="shared" si="38"/>
        <v>117</v>
      </c>
      <c r="B281" s="8" t="s">
        <v>271</v>
      </c>
      <c r="C281" s="38"/>
      <c r="D281" s="10"/>
      <c r="E281" s="10"/>
      <c r="F281" s="10"/>
      <c r="G281" s="10"/>
      <c r="H281" s="10">
        <f t="shared" si="39"/>
        <v>0</v>
      </c>
      <c r="I281" s="30" t="str" cm="1">
        <f t="array" ref="I281">IF(H281=0,INDEX(Source1!A:A, 32-BIN2DEC(LEFT($B281,5))),"--")</f>
        <v>SIGMA</v>
      </c>
      <c r="J281" s="66" t="str">
        <f t="shared" si="37"/>
        <v>--</v>
      </c>
      <c r="K281" s="30" t="str" cm="1">
        <f t="array" ref="K281">IF(H281=0,INDEX(Dest1!A:A,32-BIN2DEC(MID($B281,6,5))),"--")</f>
        <v>OP1</v>
      </c>
      <c r="L281" s="30">
        <f t="shared" si="40"/>
        <v>1</v>
      </c>
      <c r="M281" s="30" t="str" cm="1">
        <f t="array" ref="M281">IF(AND(I281&lt;&gt;"CONST",L281=0),INDEX(Source2!A:A,16-BIN2DEC(MID($B281,11,4))),"--")</f>
        <v>--</v>
      </c>
      <c r="N281" s="26" t="str" cm="1">
        <f t="array" ref="N281">IF(AND(I281&lt;&gt;"CONST",L281=0),INDEX('D2'!A:A,4-BIN2DEC(MID($B281,15,2))),"--")</f>
        <v>--</v>
      </c>
      <c r="O281" s="11">
        <f t="shared" si="44"/>
        <v>0</v>
      </c>
      <c r="P281" s="11">
        <f t="shared" si="41"/>
        <v>0</v>
      </c>
      <c r="Q281" s="11">
        <f t="shared" si="42"/>
        <v>1</v>
      </c>
      <c r="R281" s="10" t="str" cm="1">
        <f t="array" ref="R281">INDEX(Types!A:A,1+BIN2DEC(MID($B281,20,2)))</f>
        <v>Control</v>
      </c>
      <c r="S281" s="10" t="str" cm="1">
        <f t="array" ref="S281">IF(R281="ALU",INDEX(ALUOps!A:A,32-BIN2DEC(MID($B281,22,5))),"")</f>
        <v/>
      </c>
      <c r="T281" s="10" t="str" cm="1">
        <f t="array" ref="T281">IF(R281="ALU",INDEX(Tmp!A:A,4-BIN2DEC(MID($B281,27,2))),"")</f>
        <v/>
      </c>
      <c r="U281" s="11" t="str">
        <f t="shared" si="43"/>
        <v/>
      </c>
      <c r="V281" s="9" t="str" cm="1">
        <f t="array" ref="V281">IF(R281="Jump",INDEX(Jcond!A:A,16-BIN2DEC(MID($B281,22,4))),"")</f>
        <v/>
      </c>
      <c r="W281" s="9" t="str">
        <f t="shared" si="45"/>
        <v/>
      </c>
      <c r="X281" s="54" t="str" cm="1">
        <f t="array" ref="X281">IF(R281="Control",INDEX(IC!A:A,16-BIN2DEC(MID($B281,21,4))),"")</f>
        <v>--</v>
      </c>
      <c r="Y281" s="54" t="str" cm="1">
        <f t="array" ref="Y281">IF(X281="CALL",INDEX(Subroutines!A:A,32-BIN2DEC(MID($B281,25,5))),"")</f>
        <v/>
      </c>
      <c r="Z281" s="54" t="str" cm="1">
        <f t="array" ref="Z281">IF(R281="Control",INDEX(EC!A:A,8-BIN2DEC(MID($B281,25,3))),"")</f>
        <v>COMMIT</v>
      </c>
      <c r="AA281" s="54" t="str" cm="1">
        <f t="array" ref="AA281">IF(R281="Control",INDEX(SR!A:A,4-BIN2DEC(MID($B281,28,2))),"")</f>
        <v>--</v>
      </c>
      <c r="AE281" s="60"/>
    </row>
    <row r="282" spans="1:36" x14ac:dyDescent="0.25">
      <c r="A282" s="4" t="str">
        <f t="shared" si="38"/>
        <v>118</v>
      </c>
      <c r="B282" s="2" t="s">
        <v>272</v>
      </c>
      <c r="C282" s="35"/>
      <c r="D282" s="2" t="s">
        <v>273</v>
      </c>
      <c r="E282" s="2" t="s">
        <v>927</v>
      </c>
      <c r="F282" s="2" t="s">
        <v>462</v>
      </c>
      <c r="G282" s="2"/>
      <c r="H282" s="3">
        <f t="shared" si="39"/>
        <v>0</v>
      </c>
      <c r="I282" s="27" t="str" cm="1">
        <f t="array" ref="I282">IF(H282=0,INDEX(Source1!A:A, 32-BIN2DEC(LEFT($B282,5))),"--")</f>
        <v>OP1</v>
      </c>
      <c r="J282" s="63" t="str">
        <f t="shared" si="37"/>
        <v>--</v>
      </c>
      <c r="K282" s="27" t="str" cm="1">
        <f t="array" ref="K282">IF(H282=0,INDEX(Dest1!A:A,32-BIN2DEC(MID($B282,6,5))),"--")</f>
        <v>tmpB</v>
      </c>
      <c r="L282" s="27">
        <f t="shared" si="40"/>
        <v>1</v>
      </c>
      <c r="M282" s="27" t="str" cm="1">
        <f t="array" ref="M282">IF(AND(I282&lt;&gt;"CONST",L282=0),INDEX(Source2!A:A,16-BIN2DEC(MID($B282,11,4))),"--")</f>
        <v>--</v>
      </c>
      <c r="N282" s="23" t="str" cm="1">
        <f t="array" ref="N282">IF(AND(I282&lt;&gt;"CONST",L282=0),INDEX('D2'!A:A,4-BIN2DEC(MID($B282,15,2))),"--")</f>
        <v>--</v>
      </c>
      <c r="O282" s="6">
        <f t="shared" si="44"/>
        <v>0</v>
      </c>
      <c r="P282" s="6">
        <f t="shared" si="41"/>
        <v>0</v>
      </c>
      <c r="Q282" s="6">
        <f t="shared" si="42"/>
        <v>0</v>
      </c>
      <c r="R282" s="3" t="str" cm="1">
        <f t="array" ref="R282">INDEX(Types!A:A,1+BIN2DEC(MID($B282,20,2)))</f>
        <v>ALU</v>
      </c>
      <c r="S282" s="3" t="str" cm="1">
        <f t="array" ref="S282">IF(R282="ALU",INDEX(ALUOps!A:A,32-BIN2DEC(MID($B282,22,5))),"")</f>
        <v>PASS</v>
      </c>
      <c r="T282" s="3" t="str" cm="1">
        <f t="array" ref="T282">IF(R282="ALU",INDEX(Tmp!A:A,4-BIN2DEC(MID($B282,27,2))),"")</f>
        <v>tmpA</v>
      </c>
      <c r="U282" s="6">
        <f t="shared" si="43"/>
        <v>0</v>
      </c>
      <c r="V282" t="str" cm="1">
        <f t="array" ref="V282">IF(R282="Jump",INDEX(Jcond!A:A,16-BIN2DEC(MID($B282,22,4))),"")</f>
        <v/>
      </c>
      <c r="W282" t="str">
        <f t="shared" si="45"/>
        <v/>
      </c>
      <c r="X282" s="5" t="str" cm="1">
        <f t="array" ref="X282">IF(R282="Control",INDEX(IC!A:A,16-BIN2DEC(MID($B282,21,4))),"")</f>
        <v/>
      </c>
      <c r="Y282" s="5" t="str" cm="1">
        <f t="array" ref="Y282">IF(X282="CALL",INDEX(Subroutines!A:A,32-BIN2DEC(MID($B282,25,5))),"")</f>
        <v/>
      </c>
      <c r="Z282" s="5" t="str" cm="1">
        <f t="array" ref="Z282">IF(R282="Control",INDEX(EC!A:A,8-BIN2DEC(MID($B282,25,3))),"")</f>
        <v/>
      </c>
      <c r="AA282" s="5" t="str" cm="1">
        <f t="array" ref="AA282">IF(R282="Control",INDEX(SR!A:A,4-BIN2DEC(MID($B282,28,2))),"")</f>
        <v/>
      </c>
      <c r="AD282" t="s">
        <v>1026</v>
      </c>
      <c r="AJ282" s="1" t="s">
        <v>274</v>
      </c>
    </row>
    <row r="283" spans="1:36" x14ac:dyDescent="0.25">
      <c r="A283" s="4" t="str">
        <f t="shared" si="38"/>
        <v>119</v>
      </c>
      <c r="B283" s="2" t="s">
        <v>275</v>
      </c>
      <c r="C283" s="35"/>
      <c r="D283" s="3"/>
      <c r="E283" s="3"/>
      <c r="F283" s="3"/>
      <c r="G283" s="3"/>
      <c r="H283" s="3">
        <f t="shared" si="39"/>
        <v>0</v>
      </c>
      <c r="I283" s="27" t="str" cm="1">
        <f t="array" ref="I283">IF(H283=0,INDEX(Source1!A:A, 32-BIN2DEC(LEFT($B283,5))),"--")</f>
        <v>C</v>
      </c>
      <c r="J283" s="63" t="str">
        <f t="shared" si="37"/>
        <v>--</v>
      </c>
      <c r="K283" s="27" t="str" cm="1">
        <f t="array" ref="K283">IF(H283=0,INDEX(Dest1!A:A,32-BIN2DEC(MID($B283,6,5))),"--")</f>
        <v>tmpAL</v>
      </c>
      <c r="L283" s="27">
        <f t="shared" si="40"/>
        <v>1</v>
      </c>
      <c r="M283" s="27" t="str" cm="1">
        <f t="array" ref="M283">IF(AND(I283&lt;&gt;"CONST",L283=0),INDEX(Source2!A:A,16-BIN2DEC(MID($B283,11,4))),"--")</f>
        <v>--</v>
      </c>
      <c r="N283" s="23" t="str" cm="1">
        <f t="array" ref="N283">IF(AND(I283&lt;&gt;"CONST",L283=0),INDEX('D2'!A:A,4-BIN2DEC(MID($B283,15,2))),"--")</f>
        <v>--</v>
      </c>
      <c r="O283" s="6">
        <f t="shared" si="44"/>
        <v>0</v>
      </c>
      <c r="P283" s="6">
        <f t="shared" si="41"/>
        <v>0</v>
      </c>
      <c r="Q283" s="6">
        <f t="shared" si="42"/>
        <v>0</v>
      </c>
      <c r="R283" s="3" t="str" cm="1">
        <f t="array" ref="R283">INDEX(Types!A:A,1+BIN2DEC(MID($B283,20,2)))</f>
        <v>Control</v>
      </c>
      <c r="S283" s="3" t="str" cm="1">
        <f t="array" ref="S283">IF(R283="ALU",INDEX(ALUOps!A:A,32-BIN2DEC(MID($B283,22,5))),"")</f>
        <v/>
      </c>
      <c r="T283" s="3" t="str" cm="1">
        <f t="array" ref="T283">IF(R283="ALU",INDEX(Tmp!A:A,4-BIN2DEC(MID($B283,27,2))),"")</f>
        <v/>
      </c>
      <c r="U283" s="6" t="str">
        <f t="shared" si="43"/>
        <v/>
      </c>
      <c r="V283" t="str" cm="1">
        <f t="array" ref="V283">IF(R283="Jump",INDEX(Jcond!A:A,16-BIN2DEC(MID($B283,22,4))),"")</f>
        <v/>
      </c>
      <c r="W283" t="str">
        <f t="shared" si="45"/>
        <v/>
      </c>
      <c r="X283" s="5" t="str" cm="1">
        <f t="array" ref="X283">IF(R283="Control",INDEX(IC!A:A,16-BIN2DEC(MID($B283,21,4))),"")</f>
        <v>--</v>
      </c>
      <c r="Y283" s="5" t="str" cm="1">
        <f t="array" ref="Y283">IF(X283="CALL",INDEX(Subroutines!A:A,32-BIN2DEC(MID($B283,25,5))),"")</f>
        <v/>
      </c>
      <c r="Z283" s="5" t="str" cm="1">
        <f t="array" ref="Z283">IF(R283="Control",INDEX(EC!A:A,8-BIN2DEC(MID($B283,25,3))),"")</f>
        <v>--</v>
      </c>
      <c r="AA283" s="5" t="str" cm="1">
        <f t="array" ref="AA283">IF(R283="Control",INDEX(SR!A:A,4-BIN2DEC(MID($B283,28,2))),"")</f>
        <v>--</v>
      </c>
    </row>
    <row r="284" spans="1:36" x14ac:dyDescent="0.25">
      <c r="A284" s="4" t="str">
        <f t="shared" si="38"/>
        <v>11A</v>
      </c>
      <c r="B284" s="2" t="s">
        <v>276</v>
      </c>
      <c r="C284" s="35"/>
      <c r="D284" s="3"/>
      <c r="E284" s="3"/>
      <c r="F284" s="3"/>
      <c r="G284" s="3"/>
      <c r="H284" s="3">
        <f t="shared" si="39"/>
        <v>0</v>
      </c>
      <c r="I284" s="27" t="str" cm="1">
        <f t="array" ref="I284">IF(H284=0,INDEX(Source1!A:A, 32-BIN2DEC(LEFT($B284,5))),"--")</f>
        <v>tmpA</v>
      </c>
      <c r="J284" s="63" t="str">
        <f t="shared" si="37"/>
        <v>--</v>
      </c>
      <c r="K284" s="27" t="str" cm="1">
        <f t="array" ref="K284">IF(H284=0,INDEX(Dest1!A:A,32-BIN2DEC(MID($B284,6,5))),"--")</f>
        <v>LC</v>
      </c>
      <c r="L284" s="27">
        <f t="shared" si="40"/>
        <v>0</v>
      </c>
      <c r="M284" s="27" t="str" cm="1">
        <f t="array" ref="M284">IF(AND(I284&lt;&gt;"CONST",L284=0),INDEX(Source2!A:A,16-BIN2DEC(MID($B284,11,4))),"--")</f>
        <v>SIGMA</v>
      </c>
      <c r="N284" s="23" t="str" cm="1">
        <f t="array" ref="N284">IF(AND(I284&lt;&gt;"CONST",L284=0),INDEX('D2'!A:A,4-BIN2DEC(MID($B284,15,2))),"--")</f>
        <v>NULL</v>
      </c>
      <c r="O284" s="6">
        <f t="shared" si="44"/>
        <v>0</v>
      </c>
      <c r="P284" s="6">
        <f t="shared" si="41"/>
        <v>0</v>
      </c>
      <c r="Q284" s="6">
        <f t="shared" si="42"/>
        <v>0</v>
      </c>
      <c r="R284" s="3" t="str" cm="1">
        <f t="array" ref="R284">INDEX(Types!A:A,1+BIN2DEC(MID($B284,20,2)))</f>
        <v>ALU</v>
      </c>
      <c r="S284" s="3" t="str" cm="1">
        <f t="array" ref="S284">IF(R284="ALU",INDEX(ALUOps!A:A,32-BIN2DEC(MID($B284,22,5))),"")</f>
        <v>PASS</v>
      </c>
      <c r="T284" s="3" t="str" cm="1">
        <f t="array" ref="T284">IF(R284="ALU",INDEX(Tmp!A:A,4-BIN2DEC(MID($B284,27,2))),"")</f>
        <v>tmpB</v>
      </c>
      <c r="U284" s="6">
        <f t="shared" si="43"/>
        <v>0</v>
      </c>
      <c r="V284" t="str" cm="1">
        <f t="array" ref="V284">IF(R284="Jump",INDEX(Jcond!A:A,16-BIN2DEC(MID($B284,22,4))),"")</f>
        <v/>
      </c>
      <c r="W284" t="str">
        <f t="shared" si="45"/>
        <v/>
      </c>
      <c r="X284" s="5" t="str" cm="1">
        <f t="array" ref="X284">IF(R284="Control",INDEX(IC!A:A,16-BIN2DEC(MID($B284,21,4))),"")</f>
        <v/>
      </c>
      <c r="Y284" s="5" t="str" cm="1">
        <f t="array" ref="Y284">IF(X284="CALL",INDEX(Subroutines!A:A,32-BIN2DEC(MID($B284,25,5))),"")</f>
        <v/>
      </c>
      <c r="Z284" s="5" t="str" cm="1">
        <f t="array" ref="Z284">IF(R284="Control",INDEX(EC!A:A,8-BIN2DEC(MID($B284,25,3))),"")</f>
        <v/>
      </c>
      <c r="AA284" s="5" t="str" cm="1">
        <f t="array" ref="AA284">IF(R284="Control",INDEX(SR!A:A,4-BIN2DEC(MID($B284,28,2))),"")</f>
        <v/>
      </c>
    </row>
    <row r="285" spans="1:36" s="9" customFormat="1" ht="15.75" thickBot="1" x14ac:dyDescent="0.3">
      <c r="A285" s="7" t="str">
        <f t="shared" si="38"/>
        <v>11B</v>
      </c>
      <c r="B285" s="8" t="s">
        <v>277</v>
      </c>
      <c r="C285" s="38"/>
      <c r="D285" s="10"/>
      <c r="E285" s="10"/>
      <c r="F285" s="10"/>
      <c r="G285" s="10"/>
      <c r="H285" s="10">
        <f t="shared" si="39"/>
        <v>1</v>
      </c>
      <c r="I285" s="30" t="str" cm="1">
        <f t="array" ref="I285">IF(H285=0,INDEX(Source1!A:A, 32-BIN2DEC(LEFT($B285,5))),"--")</f>
        <v>--</v>
      </c>
      <c r="J285" s="66" t="str">
        <f t="shared" si="37"/>
        <v>--</v>
      </c>
      <c r="K285" s="30" t="str" cm="1">
        <f t="array" ref="K285">IF(H285=0,INDEX(Dest1!A:A,32-BIN2DEC(MID($B285,6,5))),"--")</f>
        <v>--</v>
      </c>
      <c r="L285" s="30">
        <f t="shared" si="40"/>
        <v>1</v>
      </c>
      <c r="M285" s="30" t="str" cm="1">
        <f t="array" ref="M285">IF(AND(I285&lt;&gt;"CONST",L285=0),INDEX(Source2!A:A,16-BIN2DEC(MID($B285,11,4))),"--")</f>
        <v>--</v>
      </c>
      <c r="N285" s="26" t="str" cm="1">
        <f t="array" ref="N285">IF(AND(I285&lt;&gt;"CONST",L285=0),INDEX('D2'!A:A,4-BIN2DEC(MID($B285,15,2))),"--")</f>
        <v>--</v>
      </c>
      <c r="O285" s="11">
        <f t="shared" si="44"/>
        <v>0</v>
      </c>
      <c r="P285" s="11">
        <f t="shared" si="41"/>
        <v>0</v>
      </c>
      <c r="Q285" s="11">
        <f t="shared" si="42"/>
        <v>0</v>
      </c>
      <c r="R285" s="10" t="str" cm="1">
        <f t="array" ref="R285">INDEX(Types!A:A,1+BIN2DEC(MID($B285,20,2)))</f>
        <v>Control</v>
      </c>
      <c r="S285" s="10" t="str" cm="1">
        <f t="array" ref="S285">IF(R285="ALU",INDEX(ALUOps!A:A,32-BIN2DEC(MID($B285,22,5))),"")</f>
        <v/>
      </c>
      <c r="T285" s="10" t="str" cm="1">
        <f t="array" ref="T285">IF(R285="ALU",INDEX(Tmp!A:A,4-BIN2DEC(MID($B285,27,2))),"")</f>
        <v/>
      </c>
      <c r="U285" s="11" t="str">
        <f t="shared" si="43"/>
        <v/>
      </c>
      <c r="V285" s="9" t="str" cm="1">
        <f t="array" ref="V285">IF(R285="Jump",INDEX(Jcond!A:A,16-BIN2DEC(MID($B285,22,4))),"")</f>
        <v/>
      </c>
      <c r="W285" s="9" t="str">
        <f t="shared" si="45"/>
        <v/>
      </c>
      <c r="X285" s="54" t="str" cm="1">
        <f t="array" ref="X285">IF(R285="Control",INDEX(IC!A:A,16-BIN2DEC(MID($B285,21,4))),"")</f>
        <v>CALL</v>
      </c>
      <c r="Y285" s="54" t="str" cm="1">
        <f t="array" ref="Y285">IF(X285="CALL",INDEX(Subroutines!A:A,32-BIN2DEC(MID($B285,25,5))),"")</f>
        <v>ROT</v>
      </c>
      <c r="Z285" s="54" t="str" cm="1">
        <f t="array" ref="Z285">IF(R285="Control",INDEX(EC!A:A,8-BIN2DEC(MID($B285,25,3))),"")</f>
        <v>MW</v>
      </c>
      <c r="AA285" s="54" t="str" cm="1">
        <f t="array" ref="AA285">IF(R285="Control",INDEX(SR!A:A,4-BIN2DEC(MID($B285,28,2))),"")</f>
        <v>None</v>
      </c>
      <c r="AE285" s="60"/>
    </row>
    <row r="286" spans="1:36" x14ac:dyDescent="0.25">
      <c r="A286" s="4" t="str">
        <f t="shared" si="38"/>
        <v>11C</v>
      </c>
      <c r="B286" s="2" t="s">
        <v>278</v>
      </c>
      <c r="C286" s="35"/>
      <c r="D286" s="2" t="s">
        <v>279</v>
      </c>
      <c r="E286" s="2" t="s">
        <v>927</v>
      </c>
      <c r="F286" s="2" t="s">
        <v>462</v>
      </c>
      <c r="G286" s="2"/>
      <c r="H286" s="3">
        <f t="shared" si="39"/>
        <v>0</v>
      </c>
      <c r="I286" s="27" t="str" cm="1">
        <f t="array" ref="I286">IF(H286=0,INDEX(Source1!A:A, 32-BIN2DEC(LEFT($B286,5))),"--")</f>
        <v>Q</v>
      </c>
      <c r="J286" s="63" t="str">
        <f t="shared" si="37"/>
        <v>--</v>
      </c>
      <c r="K286" s="27" t="str" cm="1">
        <f t="array" ref="K286">IF(H286=0,INDEX(Dest1!A:A,32-BIN2DEC(MID($B286,6,5))),"--")</f>
        <v>tmpC</v>
      </c>
      <c r="L286" s="27">
        <f t="shared" si="40"/>
        <v>0</v>
      </c>
      <c r="M286" s="27" t="str" cm="1">
        <f t="array" ref="M286">IF(AND(I286&lt;&gt;"CONST",L286=0),INDEX(Source2!A:A,16-BIN2DEC(MID($B286,11,4))),"--")</f>
        <v>A</v>
      </c>
      <c r="N286" s="23" t="str" cm="1">
        <f t="array" ref="N286">IF(AND(I286&lt;&gt;"CONST",L286=0),INDEX('D2'!A:A,4-BIN2DEC(MID($B286,15,2))),"--")</f>
        <v>tmpA</v>
      </c>
      <c r="O286" s="6">
        <f t="shared" si="44"/>
        <v>0</v>
      </c>
      <c r="P286" s="6">
        <f t="shared" si="41"/>
        <v>0</v>
      </c>
      <c r="Q286" s="6">
        <f t="shared" si="42"/>
        <v>0</v>
      </c>
      <c r="R286" s="3" t="str" cm="1">
        <f t="array" ref="R286">INDEX(Types!A:A,1+BIN2DEC(MID($B286,20,2)))</f>
        <v>Control</v>
      </c>
      <c r="S286" s="3" t="str" cm="1">
        <f t="array" ref="S286">IF(R286="ALU",INDEX(ALUOps!A:A,32-BIN2DEC(MID($B286,22,5))),"")</f>
        <v/>
      </c>
      <c r="T286" s="3" t="str" cm="1">
        <f t="array" ref="T286">IF(R286="ALU",INDEX(Tmp!A:A,4-BIN2DEC(MID($B286,27,2))),"")</f>
        <v/>
      </c>
      <c r="U286" s="6" t="str">
        <f t="shared" si="43"/>
        <v/>
      </c>
      <c r="V286" t="str" cm="1">
        <f t="array" ref="V286">IF(R286="Jump",INDEX(Jcond!A:A,16-BIN2DEC(MID($B286,22,4))),"")</f>
        <v/>
      </c>
      <c r="W286" t="str">
        <f t="shared" si="45"/>
        <v/>
      </c>
      <c r="X286" s="5" t="str" cm="1">
        <f t="array" ref="X286">IF(R286="Control",INDEX(IC!A:A,16-BIN2DEC(MID($B286,21,4))),"")</f>
        <v>--</v>
      </c>
      <c r="Y286" s="5" t="str" cm="1">
        <f t="array" ref="Y286">IF(X286="CALL",INDEX(Subroutines!A:A,32-BIN2DEC(MID($B286,25,5))),"")</f>
        <v/>
      </c>
      <c r="Z286" s="5" t="str" cm="1">
        <f t="array" ref="Z286">IF(R286="Control",INDEX(EC!A:A,8-BIN2DEC(MID($B286,25,3))),"")</f>
        <v>--</v>
      </c>
      <c r="AA286" s="5" t="str" cm="1">
        <f t="array" ref="AA286">IF(R286="Control",INDEX(SR!A:A,4-BIN2DEC(MID($B286,28,2))),"")</f>
        <v>--</v>
      </c>
      <c r="AD286" t="s">
        <v>1002</v>
      </c>
      <c r="AJ286" s="1" t="s">
        <v>280</v>
      </c>
    </row>
    <row r="287" spans="1:36" x14ac:dyDescent="0.25">
      <c r="A287" s="4" t="str">
        <f t="shared" si="38"/>
        <v>11D</v>
      </c>
      <c r="B287" s="2" t="s">
        <v>281</v>
      </c>
      <c r="C287" s="35"/>
      <c r="D287" s="3"/>
      <c r="E287" s="3"/>
      <c r="F287" s="3"/>
      <c r="G287" s="3"/>
      <c r="H287" s="3">
        <f t="shared" si="39"/>
        <v>0</v>
      </c>
      <c r="I287" s="27" t="str" cm="1">
        <f t="array" ref="I287">IF(H287=0,INDEX(Source1!A:A, 32-BIN2DEC(LEFT($B287,5))),"--")</f>
        <v>ZERO</v>
      </c>
      <c r="J287" s="63" t="str">
        <f t="shared" si="37"/>
        <v>--</v>
      </c>
      <c r="K287" s="27" t="str" cm="1">
        <f t="array" ref="K287">IF(H287=0,INDEX(Dest1!A:A,32-BIN2DEC(MID($B287,6,5))),"--")</f>
        <v>tmpB</v>
      </c>
      <c r="L287" s="27">
        <f t="shared" si="40"/>
        <v>1</v>
      </c>
      <c r="M287" s="27" t="str" cm="1">
        <f t="array" ref="M287">IF(AND(I287&lt;&gt;"CONST",L287=0),INDEX(Source2!A:A,16-BIN2DEC(MID($B287,11,4))),"--")</f>
        <v>--</v>
      </c>
      <c r="N287" s="23" t="str" cm="1">
        <f t="array" ref="N287">IF(AND(I287&lt;&gt;"CONST",L287=0),INDEX('D2'!A:A,4-BIN2DEC(MID($B287,15,2))),"--")</f>
        <v>--</v>
      </c>
      <c r="O287" s="6">
        <f t="shared" si="44"/>
        <v>0</v>
      </c>
      <c r="P287" s="6">
        <f t="shared" si="41"/>
        <v>0</v>
      </c>
      <c r="Q287" s="6">
        <f t="shared" si="42"/>
        <v>0</v>
      </c>
      <c r="R287" s="3" t="str" cm="1">
        <f t="array" ref="R287">INDEX(Types!A:A,1+BIN2DEC(MID($B287,20,2)))</f>
        <v>Control</v>
      </c>
      <c r="S287" s="3" t="str" cm="1">
        <f t="array" ref="S287">IF(R287="ALU",INDEX(ALUOps!A:A,32-BIN2DEC(MID($B287,22,5))),"")</f>
        <v/>
      </c>
      <c r="T287" s="3" t="str" cm="1">
        <f t="array" ref="T287">IF(R287="ALU",INDEX(Tmp!A:A,4-BIN2DEC(MID($B287,27,2))),"")</f>
        <v/>
      </c>
      <c r="U287" s="6" t="str">
        <f t="shared" si="43"/>
        <v/>
      </c>
      <c r="V287" t="str" cm="1">
        <f t="array" ref="V287">IF(R287="Jump",INDEX(Jcond!A:A,16-BIN2DEC(MID($B287,22,4))),"")</f>
        <v/>
      </c>
      <c r="W287" t="str">
        <f t="shared" si="45"/>
        <v/>
      </c>
      <c r="X287" s="5" t="str" cm="1">
        <f t="array" ref="X287">IF(R287="Control",INDEX(IC!A:A,16-BIN2DEC(MID($B287,21,4))),"")</f>
        <v>--</v>
      </c>
      <c r="Y287" s="5" t="str" cm="1">
        <f t="array" ref="Y287">IF(X287="CALL",INDEX(Subroutines!A:A,32-BIN2DEC(MID($B287,25,5))),"")</f>
        <v/>
      </c>
      <c r="Z287" s="5" t="str" cm="1">
        <f t="array" ref="Z287">IF(R287="Control",INDEX(EC!A:A,8-BIN2DEC(MID($B287,25,3))),"")</f>
        <v>--</v>
      </c>
      <c r="AA287" s="5" t="str" cm="1">
        <f t="array" ref="AA287">IF(R287="Control",INDEX(SR!A:A,4-BIN2DEC(MID($B287,28,2))),"")</f>
        <v>--</v>
      </c>
    </row>
    <row r="288" spans="1:36" x14ac:dyDescent="0.25">
      <c r="A288" s="4" t="str">
        <f t="shared" si="38"/>
        <v>11E</v>
      </c>
      <c r="B288" s="2" t="s">
        <v>282</v>
      </c>
      <c r="C288" s="35"/>
      <c r="D288" s="3"/>
      <c r="E288" s="3"/>
      <c r="F288" s="3"/>
      <c r="G288" s="3"/>
      <c r="H288" s="3">
        <f t="shared" si="39"/>
        <v>0</v>
      </c>
      <c r="I288" s="27" t="str" cm="1">
        <f t="array" ref="I288">IF(H288=0,INDEX(Source1!A:A, 32-BIN2DEC(LEFT($B288,5))),"--")</f>
        <v>CONST</v>
      </c>
      <c r="J288" s="63">
        <f t="shared" si="37"/>
        <v>8</v>
      </c>
      <c r="K288" s="27" t="str" cm="1">
        <f t="array" ref="K288">IF(H288=0,INDEX(Dest1!A:A,32-BIN2DEC(MID($B288,6,5))),"--")</f>
        <v>LC</v>
      </c>
      <c r="L288" s="27">
        <f t="shared" si="40"/>
        <v>0</v>
      </c>
      <c r="M288" s="27" t="str" cm="1">
        <f t="array" ref="M288">IF(AND(I288&lt;&gt;"CONST",L288=0),INDEX(Source2!A:A,16-BIN2DEC(MID($B288,11,4))),"--")</f>
        <v>--</v>
      </c>
      <c r="N288" s="23" t="str" cm="1">
        <f t="array" ref="N288">IF(AND(I288&lt;&gt;"CONST",L288=0),INDEX('D2'!A:A,4-BIN2DEC(MID($B288,15,2))),"--")</f>
        <v>--</v>
      </c>
      <c r="O288" s="6">
        <f t="shared" si="44"/>
        <v>0</v>
      </c>
      <c r="P288" s="6">
        <f t="shared" si="41"/>
        <v>0</v>
      </c>
      <c r="Q288" s="6">
        <f t="shared" si="42"/>
        <v>0</v>
      </c>
      <c r="R288" s="3" t="str" cm="1">
        <f t="array" ref="R288">INDEX(Types!A:A,1+BIN2DEC(MID($B288,20,2)))</f>
        <v>ALU</v>
      </c>
      <c r="S288" s="3" t="str" cm="1">
        <f t="array" ref="S288">IF(R288="ALU",INDEX(ALUOps!A:A,32-BIN2DEC(MID($B288,22,5))),"")</f>
        <v>SUB</v>
      </c>
      <c r="T288" s="3" t="str" cm="1">
        <f t="array" ref="T288">IF(R288="ALU",INDEX(Tmp!A:A,4-BIN2DEC(MID($B288,27,2))),"")</f>
        <v>tmpC</v>
      </c>
      <c r="U288" s="6">
        <f t="shared" si="43"/>
        <v>0</v>
      </c>
      <c r="V288" t="str" cm="1">
        <f t="array" ref="V288">IF(R288="Jump",INDEX(Jcond!A:A,16-BIN2DEC(MID($B288,22,4))),"")</f>
        <v/>
      </c>
      <c r="W288" t="str">
        <f t="shared" si="45"/>
        <v/>
      </c>
      <c r="X288" s="5" t="str" cm="1">
        <f t="array" ref="X288">IF(R288="Control",INDEX(IC!A:A,16-BIN2DEC(MID($B288,21,4))),"")</f>
        <v/>
      </c>
      <c r="Y288" s="5" t="str" cm="1">
        <f t="array" ref="Y288">IF(X288="CALL",INDEX(Subroutines!A:A,32-BIN2DEC(MID($B288,25,5))),"")</f>
        <v/>
      </c>
      <c r="Z288" s="5" t="str" cm="1">
        <f t="array" ref="Z288">IF(R288="Control",INDEX(EC!A:A,8-BIN2DEC(MID($B288,25,3))),"")</f>
        <v/>
      </c>
      <c r="AA288" s="5" t="str" cm="1">
        <f t="array" ref="AA288">IF(R288="Control",INDEX(SR!A:A,4-BIN2DEC(MID($B288,28,2))),"")</f>
        <v/>
      </c>
    </row>
    <row r="289" spans="1:36" x14ac:dyDescent="0.25">
      <c r="A289" s="4" t="str">
        <f t="shared" si="38"/>
        <v>11F</v>
      </c>
      <c r="B289" s="2" t="s">
        <v>283</v>
      </c>
      <c r="C289" s="35"/>
      <c r="D289" s="3"/>
      <c r="E289" s="3"/>
      <c r="F289" s="3"/>
      <c r="G289" s="3"/>
      <c r="H289" s="3">
        <f t="shared" si="39"/>
        <v>0</v>
      </c>
      <c r="I289" s="27" t="str" cm="1">
        <f t="array" ref="I289">IF(H289=0,INDEX(Source1!A:A, 32-BIN2DEC(LEFT($B289,5))),"--")</f>
        <v>SIGMA</v>
      </c>
      <c r="J289" s="63" t="str">
        <f t="shared" si="37"/>
        <v>--</v>
      </c>
      <c r="K289" s="27" t="str" cm="1">
        <f t="array" ref="K289">IF(H289=0,INDEX(Dest1!A:A,32-BIN2DEC(MID($B289,6,5))),"--")</f>
        <v>tmpB</v>
      </c>
      <c r="L289" s="27">
        <f t="shared" si="40"/>
        <v>1</v>
      </c>
      <c r="M289" s="27" t="str" cm="1">
        <f t="array" ref="M289">IF(AND(I289&lt;&gt;"CONST",L289=0),INDEX(Source2!A:A,16-BIN2DEC(MID($B289,11,4))),"--")</f>
        <v>--</v>
      </c>
      <c r="N289" s="23" t="str" cm="1">
        <f t="array" ref="N289">IF(AND(I289&lt;&gt;"CONST",L289=0),INDEX('D2'!A:A,4-BIN2DEC(MID($B289,15,2))),"--")</f>
        <v>--</v>
      </c>
      <c r="O289" s="6">
        <f t="shared" si="44"/>
        <v>0</v>
      </c>
      <c r="P289" s="6">
        <f t="shared" si="41"/>
        <v>0</v>
      </c>
      <c r="Q289" s="6">
        <f t="shared" si="42"/>
        <v>0</v>
      </c>
      <c r="R289" s="3" t="str" cm="1">
        <f t="array" ref="R289">INDEX(Types!A:A,1+BIN2DEC(MID($B289,20,2)))</f>
        <v>ALU</v>
      </c>
      <c r="S289" s="3" t="str" cm="1">
        <f t="array" ref="S289">IF(R289="ALU",INDEX(ALUOps!A:A,32-BIN2DEC(MID($B289,22,5))),"")</f>
        <v>DIV</v>
      </c>
      <c r="T289" s="3" t="str" cm="1">
        <f t="array" ref="T289">IF(R289="ALU",INDEX(Tmp!A:A,4-BIN2DEC(MID($B289,27,2))),"")</f>
        <v>tmpC</v>
      </c>
      <c r="U289" s="6">
        <f t="shared" si="43"/>
        <v>1</v>
      </c>
      <c r="V289" t="str" cm="1">
        <f t="array" ref="V289">IF(R289="Jump",INDEX(Jcond!A:A,16-BIN2DEC(MID($B289,22,4))),"")</f>
        <v/>
      </c>
      <c r="W289" t="str">
        <f t="shared" si="45"/>
        <v/>
      </c>
      <c r="X289" s="5" t="str" cm="1">
        <f t="array" ref="X289">IF(R289="Control",INDEX(IC!A:A,16-BIN2DEC(MID($B289,21,4))),"")</f>
        <v/>
      </c>
      <c r="Y289" s="5" t="str" cm="1">
        <f t="array" ref="Y289">IF(X289="CALL",INDEX(Subroutines!A:A,32-BIN2DEC(MID($B289,25,5))),"")</f>
        <v/>
      </c>
      <c r="Z289" s="5" t="str" cm="1">
        <f t="array" ref="Z289">IF(R289="Control",INDEX(EC!A:A,8-BIN2DEC(MID($B289,25,3))),"")</f>
        <v/>
      </c>
      <c r="AA289" s="5" t="str" cm="1">
        <f t="array" ref="AA289">IF(R289="Control",INDEX(SR!A:A,4-BIN2DEC(MID($B289,28,2))),"")</f>
        <v/>
      </c>
    </row>
    <row r="290" spans="1:36" x14ac:dyDescent="0.25">
      <c r="A290" s="4" t="str">
        <f t="shared" si="38"/>
        <v>120</v>
      </c>
      <c r="B290" s="2" t="s">
        <v>284</v>
      </c>
      <c r="C290" s="35"/>
      <c r="D290" s="2" t="s">
        <v>285</v>
      </c>
      <c r="E290" s="2" t="s">
        <v>927</v>
      </c>
      <c r="F290" s="2" t="s">
        <v>928</v>
      </c>
      <c r="G290" s="2"/>
      <c r="H290" s="3">
        <f t="shared" si="39"/>
        <v>0</v>
      </c>
      <c r="I290" s="27" t="str" cm="1">
        <f t="array" ref="I290">IF(H290=0,INDEX(Source1!A:A, 32-BIN2DEC(LEFT($B290,5))),"--")</f>
        <v>SIGMA</v>
      </c>
      <c r="J290" s="63" t="str">
        <f t="shared" si="37"/>
        <v>--</v>
      </c>
      <c r="K290" s="27" t="str" cm="1">
        <f t="array" ref="K290">IF(H290=0,INDEX(Dest1!A:A,32-BIN2DEC(MID($B290,6,5))),"--")</f>
        <v>NULL</v>
      </c>
      <c r="L290" s="27">
        <f t="shared" si="40"/>
        <v>0</v>
      </c>
      <c r="M290" s="27" t="str" cm="1">
        <f t="array" ref="M290">IF(AND(I290&lt;&gt;"CONST",L290=0),INDEX(Source2!A:A,16-BIN2DEC(MID($B290,11,4))),"--")</f>
        <v>SIGMA</v>
      </c>
      <c r="N290" s="23" t="str" cm="1">
        <f t="array" ref="N290">IF(AND(I290&lt;&gt;"CONST",L290=0),INDEX('D2'!A:A,4-BIN2DEC(MID($B290,15,2))),"--")</f>
        <v>tmpB</v>
      </c>
      <c r="O290" s="6">
        <f t="shared" si="44"/>
        <v>0</v>
      </c>
      <c r="P290" s="6">
        <f t="shared" si="41"/>
        <v>0</v>
      </c>
      <c r="Q290" s="6">
        <f t="shared" si="42"/>
        <v>0</v>
      </c>
      <c r="R290" s="3" t="str" cm="1">
        <f t="array" ref="R290">INDEX(Types!A:A,1+BIN2DEC(MID($B290,20,2)))</f>
        <v>ALU</v>
      </c>
      <c r="S290" s="3" t="str" cm="1">
        <f t="array" ref="S290">IF(R290="ALU",INDEX(ALUOps!A:A,32-BIN2DEC(MID($B290,22,5))),"")</f>
        <v>DIV</v>
      </c>
      <c r="T290" s="3" t="str" cm="1">
        <f t="array" ref="T290">IF(R290="ALU",INDEX(Tmp!A:A,4-BIN2DEC(MID($B290,27,2))),"")</f>
        <v>tmpC</v>
      </c>
      <c r="U290" s="6">
        <f t="shared" si="43"/>
        <v>0</v>
      </c>
      <c r="V290" t="str" cm="1">
        <f t="array" ref="V290">IF(R290="Jump",INDEX(Jcond!A:A,16-BIN2DEC(MID($B290,22,4))),"")</f>
        <v/>
      </c>
      <c r="W290" t="str">
        <f t="shared" si="45"/>
        <v/>
      </c>
      <c r="X290" s="5" t="str" cm="1">
        <f t="array" ref="X290">IF(R290="Control",INDEX(IC!A:A,16-BIN2DEC(MID($B290,21,4))),"")</f>
        <v/>
      </c>
      <c r="Y290" s="5" t="str" cm="1">
        <f t="array" ref="Y290">IF(X290="CALL",INDEX(Subroutines!A:A,32-BIN2DEC(MID($B290,25,5))),"")</f>
        <v/>
      </c>
      <c r="Z290" s="5" t="str" cm="1">
        <f t="array" ref="Z290">IF(R290="Control",INDEX(EC!A:A,8-BIN2DEC(MID($B290,25,3))),"")</f>
        <v/>
      </c>
      <c r="AA290" s="5" t="str" cm="1">
        <f t="array" ref="AA290">IF(R290="Control",INDEX(SR!A:A,4-BIN2DEC(MID($B290,28,2))),"")</f>
        <v/>
      </c>
      <c r="AJ290" s="1" t="s">
        <v>280</v>
      </c>
    </row>
    <row r="291" spans="1:36" x14ac:dyDescent="0.25">
      <c r="A291" s="4" t="str">
        <f t="shared" si="38"/>
        <v>121</v>
      </c>
      <c r="B291" s="2" t="s">
        <v>286</v>
      </c>
      <c r="C291" s="35"/>
      <c r="D291" s="3"/>
      <c r="E291" s="3"/>
      <c r="F291" s="3"/>
      <c r="G291" s="3"/>
      <c r="H291" s="3">
        <f t="shared" si="39"/>
        <v>0</v>
      </c>
      <c r="I291" s="27" t="str" cm="1">
        <f t="array" ref="I291">IF(H291=0,INDEX(Source1!A:A, 32-BIN2DEC(LEFT($B291,5))),"--")</f>
        <v>tmpA</v>
      </c>
      <c r="J291" s="63" t="str">
        <f t="shared" si="37"/>
        <v>--</v>
      </c>
      <c r="K291" s="27" t="str" cm="1">
        <f t="array" ref="K291">IF(H291=0,INDEX(Dest1!A:A,32-BIN2DEC(MID($B291,6,5))),"--")</f>
        <v>AH</v>
      </c>
      <c r="L291" s="27">
        <f t="shared" si="40"/>
        <v>1</v>
      </c>
      <c r="M291" s="27" t="str" cm="1">
        <f t="array" ref="M291">IF(AND(I291&lt;&gt;"CONST",L291=0),INDEX(Source2!A:A,16-BIN2DEC(MID($B291,11,4))),"--")</f>
        <v>--</v>
      </c>
      <c r="N291" s="23" t="str" cm="1">
        <f t="array" ref="N291">IF(AND(I291&lt;&gt;"CONST",L291=0),INDEX('D2'!A:A,4-BIN2DEC(MID($B291,15,2))),"--")</f>
        <v>--</v>
      </c>
      <c r="O291" s="6">
        <f t="shared" si="44"/>
        <v>0</v>
      </c>
      <c r="P291" s="6">
        <f t="shared" si="41"/>
        <v>0</v>
      </c>
      <c r="Q291" s="6">
        <f t="shared" si="42"/>
        <v>1</v>
      </c>
      <c r="R291" s="3" t="str" cm="1">
        <f t="array" ref="R291">INDEX(Types!A:A,1+BIN2DEC(MID($B291,20,2)))</f>
        <v>ALU</v>
      </c>
      <c r="S291" s="3" t="str" cm="1">
        <f t="array" ref="S291">IF(R291="ALU",INDEX(ALUOps!A:A,32-BIN2DEC(MID($B291,22,5))),"")</f>
        <v>PASS</v>
      </c>
      <c r="T291" s="3" t="str" cm="1">
        <f t="array" ref="T291">IF(R291="ALU",INDEX(Tmp!A:A,4-BIN2DEC(MID($B291,27,2))),"")</f>
        <v>tmpB</v>
      </c>
      <c r="U291" s="6">
        <f t="shared" si="43"/>
        <v>0</v>
      </c>
      <c r="V291" t="str" cm="1">
        <f t="array" ref="V291">IF(R291="Jump",INDEX(Jcond!A:A,16-BIN2DEC(MID($B291,22,4))),"")</f>
        <v/>
      </c>
      <c r="W291" t="str">
        <f t="shared" si="45"/>
        <v/>
      </c>
      <c r="X291" s="5" t="str" cm="1">
        <f t="array" ref="X291">IF(R291="Control",INDEX(IC!A:A,16-BIN2DEC(MID($B291,21,4))),"")</f>
        <v/>
      </c>
      <c r="Y291" s="5" t="str" cm="1">
        <f t="array" ref="Y291">IF(X291="CALL",INDEX(Subroutines!A:A,32-BIN2DEC(MID($B291,25,5))),"")</f>
        <v/>
      </c>
      <c r="Z291" s="5" t="str" cm="1">
        <f t="array" ref="Z291">IF(R291="Control",INDEX(EC!A:A,8-BIN2DEC(MID($B291,25,3))),"")</f>
        <v/>
      </c>
      <c r="AA291" s="5" t="str" cm="1">
        <f t="array" ref="AA291">IF(R291="Control",INDEX(SR!A:A,4-BIN2DEC(MID($B291,28,2))),"")</f>
        <v/>
      </c>
    </row>
    <row r="292" spans="1:36" x14ac:dyDescent="0.25">
      <c r="A292" s="4" t="str">
        <f t="shared" si="38"/>
        <v>122</v>
      </c>
      <c r="B292" s="2" t="s">
        <v>287</v>
      </c>
      <c r="C292" s="35"/>
      <c r="D292" s="3"/>
      <c r="E292" s="3"/>
      <c r="F292" s="3"/>
      <c r="G292" s="3"/>
      <c r="H292" s="3">
        <f t="shared" si="39"/>
        <v>0</v>
      </c>
      <c r="I292" s="27" t="str" cm="1">
        <f t="array" ref="I292">IF(H292=0,INDEX(Source1!A:A, 32-BIN2DEC(LEFT($B292,5))),"--")</f>
        <v>SIGMA</v>
      </c>
      <c r="J292" s="63" t="str">
        <f t="shared" si="37"/>
        <v>--</v>
      </c>
      <c r="K292" s="27" t="str" cm="1">
        <f t="array" ref="K292">IF(H292=0,INDEX(Dest1!A:A,32-BIN2DEC(MID($B292,6,5))),"--")</f>
        <v>AL</v>
      </c>
      <c r="L292" s="27">
        <f t="shared" si="40"/>
        <v>1</v>
      </c>
      <c r="M292" s="27" t="str" cm="1">
        <f t="array" ref="M292">IF(AND(I292&lt;&gt;"CONST",L292=0),INDEX(Source2!A:A,16-BIN2DEC(MID($B292,11,4))),"--")</f>
        <v>--</v>
      </c>
      <c r="N292" s="23" t="str" cm="1">
        <f t="array" ref="N292">IF(AND(I292&lt;&gt;"CONST",L292=0),INDEX('D2'!A:A,4-BIN2DEC(MID($B292,15,2))),"--")</f>
        <v>--</v>
      </c>
      <c r="O292" s="6">
        <f t="shared" si="44"/>
        <v>0</v>
      </c>
      <c r="P292" s="6">
        <f t="shared" si="41"/>
        <v>1</v>
      </c>
      <c r="Q292" s="6">
        <f t="shared" si="42"/>
        <v>0</v>
      </c>
      <c r="R292" s="3" t="str" cm="1">
        <f t="array" ref="R292">INDEX(Types!A:A,1+BIN2DEC(MID($B292,20,2)))</f>
        <v>Control</v>
      </c>
      <c r="S292" s="3" t="str" cm="1">
        <f t="array" ref="S292">IF(R292="ALU",INDEX(ALUOps!A:A,32-BIN2DEC(MID($B292,22,5))),"")</f>
        <v/>
      </c>
      <c r="T292" s="3" t="str" cm="1">
        <f t="array" ref="T292">IF(R292="ALU",INDEX(Tmp!A:A,4-BIN2DEC(MID($B292,27,2))),"")</f>
        <v/>
      </c>
      <c r="U292" s="6" t="str">
        <f t="shared" si="43"/>
        <v/>
      </c>
      <c r="V292" t="str" cm="1">
        <f t="array" ref="V292">IF(R292="Jump",INDEX(Jcond!A:A,16-BIN2DEC(MID($B292,22,4))),"")</f>
        <v/>
      </c>
      <c r="W292" t="str">
        <f t="shared" si="45"/>
        <v/>
      </c>
      <c r="X292" s="5" t="str" cm="1">
        <f t="array" ref="X292">IF(R292="Control",INDEX(IC!A:A,16-BIN2DEC(MID($B292,21,4))),"")</f>
        <v>--</v>
      </c>
      <c r="Y292" s="5" t="str" cm="1">
        <f t="array" ref="Y292">IF(X292="CALL",INDEX(Subroutines!A:A,32-BIN2DEC(MID($B292,25,5))),"")</f>
        <v/>
      </c>
      <c r="Z292" s="5" t="str" cm="1">
        <f t="array" ref="Z292">IF(R292="Control",INDEX(EC!A:A,8-BIN2DEC(MID($B292,25,3))),"")</f>
        <v>--</v>
      </c>
      <c r="AA292" s="5" t="str" cm="1">
        <f t="array" ref="AA292">IF(R292="Control",INDEX(SR!A:A,4-BIN2DEC(MID($B292,28,2))),"")</f>
        <v>--</v>
      </c>
    </row>
    <row r="293" spans="1:36" s="9" customFormat="1" ht="15.75" thickBot="1" x14ac:dyDescent="0.3">
      <c r="A293" s="7" t="str">
        <f t="shared" si="38"/>
        <v>123</v>
      </c>
      <c r="B293" s="8" t="s">
        <v>4</v>
      </c>
      <c r="C293" s="38"/>
      <c r="D293" s="10"/>
      <c r="E293" s="10"/>
      <c r="F293" s="10"/>
      <c r="G293" s="10"/>
      <c r="H293" s="10">
        <f t="shared" si="39"/>
        <v>1</v>
      </c>
      <c r="I293" s="30" t="str" cm="1">
        <f t="array" ref="I293">IF(H293=0,INDEX(Source1!A:A, 32-BIN2DEC(LEFT($B293,5))),"--")</f>
        <v>--</v>
      </c>
      <c r="J293" s="66" t="str">
        <f t="shared" si="37"/>
        <v>--</v>
      </c>
      <c r="K293" s="30" t="str" cm="1">
        <f t="array" ref="K293">IF(H293=0,INDEX(Dest1!A:A,32-BIN2DEC(MID($B293,6,5))),"--")</f>
        <v>--</v>
      </c>
      <c r="L293" s="30">
        <f t="shared" si="40"/>
        <v>1</v>
      </c>
      <c r="M293" s="30" t="str" cm="1">
        <f t="array" ref="M293">IF(AND(I293&lt;&gt;"CONST",L293=0),INDEX(Source2!A:A,16-BIN2DEC(MID($B293,11,4))),"--")</f>
        <v>--</v>
      </c>
      <c r="N293" s="26" t="str" cm="1">
        <f t="array" ref="N293">IF(AND(I293&lt;&gt;"CONST",L293=0),INDEX('D2'!A:A,4-BIN2DEC(MID($B293,15,2))),"--")</f>
        <v>--</v>
      </c>
      <c r="O293" s="11">
        <f t="shared" si="44"/>
        <v>0</v>
      </c>
      <c r="P293" s="11">
        <f t="shared" si="41"/>
        <v>0</v>
      </c>
      <c r="Q293" s="11">
        <f t="shared" si="42"/>
        <v>0</v>
      </c>
      <c r="R293" s="10" t="str" cm="1">
        <f t="array" ref="R293">INDEX(Types!A:A,1+BIN2DEC(MID($B293,20,2)))</f>
        <v>Control</v>
      </c>
      <c r="S293" s="10" t="str" cm="1">
        <f t="array" ref="S293">IF(R293="ALU",INDEX(ALUOps!A:A,32-BIN2DEC(MID($B293,22,5))),"")</f>
        <v/>
      </c>
      <c r="T293" s="10" t="str" cm="1">
        <f t="array" ref="T293">IF(R293="ALU",INDEX(Tmp!A:A,4-BIN2DEC(MID($B293,27,2))),"")</f>
        <v/>
      </c>
      <c r="U293" s="11" t="str">
        <f t="shared" si="43"/>
        <v/>
      </c>
      <c r="V293" s="9" t="str" cm="1">
        <f t="array" ref="V293">IF(R293="Jump",INDEX(Jcond!A:A,16-BIN2DEC(MID($B293,22,4))),"")</f>
        <v/>
      </c>
      <c r="W293" s="9" t="str">
        <f t="shared" si="45"/>
        <v/>
      </c>
      <c r="X293" s="54" t="str" cm="1">
        <f t="array" ref="X293">IF(R293="Control",INDEX(IC!A:A,16-BIN2DEC(MID($B293,21,4))),"")</f>
        <v>--</v>
      </c>
      <c r="Y293" s="54" t="str" cm="1">
        <f t="array" ref="Y293">IF(X293="CALL",INDEX(Subroutines!A:A,32-BIN2DEC(MID($B293,25,5))),"")</f>
        <v/>
      </c>
      <c r="Z293" s="54" t="str" cm="1">
        <f t="array" ref="Z293">IF(R293="Control",INDEX(EC!A:A,8-BIN2DEC(MID($B293,25,3))),"")</f>
        <v>--</v>
      </c>
      <c r="AA293" s="54" t="str" cm="1">
        <f t="array" ref="AA293">IF(R293="Control",INDEX(SR!A:A,4-BIN2DEC(MID($B293,28,2))),"")</f>
        <v>--</v>
      </c>
      <c r="AE293" s="60"/>
    </row>
    <row r="294" spans="1:36" x14ac:dyDescent="0.25">
      <c r="A294" s="4" t="str">
        <f t="shared" si="38"/>
        <v>124</v>
      </c>
      <c r="B294" s="2" t="s">
        <v>288</v>
      </c>
      <c r="C294" s="35"/>
      <c r="D294" s="2" t="s">
        <v>289</v>
      </c>
      <c r="E294" s="2" t="s">
        <v>927</v>
      </c>
      <c r="F294" s="2" t="s">
        <v>462</v>
      </c>
      <c r="G294" s="2"/>
      <c r="H294" s="3">
        <f t="shared" si="39"/>
        <v>0</v>
      </c>
      <c r="I294" s="27" t="str" cm="1">
        <f t="array" ref="I294">IF(H294=0,INDEX(Source1!A:A, 32-BIN2DEC(LEFT($B294,5))),"--")</f>
        <v>AH</v>
      </c>
      <c r="J294" s="63" t="str">
        <f t="shared" si="37"/>
        <v>--</v>
      </c>
      <c r="K294" s="27" t="str" cm="1">
        <f t="array" ref="K294">IF(H294=0,INDEX(Dest1!A:A,32-BIN2DEC(MID($B294,6,5))),"--")</f>
        <v>tmpA</v>
      </c>
      <c r="L294" s="27">
        <f t="shared" si="40"/>
        <v>0</v>
      </c>
      <c r="M294" s="27" t="str" cm="1">
        <f t="array" ref="M294">IF(AND(I294&lt;&gt;"CONST",L294=0),INDEX(Source2!A:A,16-BIN2DEC(MID($B294,11,4))),"--")</f>
        <v>Q</v>
      </c>
      <c r="N294" s="23" t="str" cm="1">
        <f t="array" ref="N294">IF(AND(I294&lt;&gt;"CONST",L294=0),INDEX('D2'!A:A,4-BIN2DEC(MID($B294,15,2))),"--")</f>
        <v>tmpB</v>
      </c>
      <c r="O294" s="6">
        <f t="shared" si="44"/>
        <v>0</v>
      </c>
      <c r="P294" s="6">
        <f t="shared" si="41"/>
        <v>0</v>
      </c>
      <c r="Q294" s="6">
        <f t="shared" si="42"/>
        <v>0</v>
      </c>
      <c r="R294" s="3" t="str" cm="1">
        <f t="array" ref="R294">INDEX(Types!A:A,1+BIN2DEC(MID($B294,20,2)))</f>
        <v>Control</v>
      </c>
      <c r="S294" s="3" t="str" cm="1">
        <f t="array" ref="S294">IF(R294="ALU",INDEX(ALUOps!A:A,32-BIN2DEC(MID($B294,22,5))),"")</f>
        <v/>
      </c>
      <c r="T294" s="3" t="str" cm="1">
        <f t="array" ref="T294">IF(R294="ALU",INDEX(Tmp!A:A,4-BIN2DEC(MID($B294,27,2))),"")</f>
        <v/>
      </c>
      <c r="U294" s="6" t="str">
        <f t="shared" si="43"/>
        <v/>
      </c>
      <c r="V294" t="str" cm="1">
        <f t="array" ref="V294">IF(R294="Jump",INDEX(Jcond!A:A,16-BIN2DEC(MID($B294,22,4))),"")</f>
        <v/>
      </c>
      <c r="W294" t="str">
        <f t="shared" si="45"/>
        <v/>
      </c>
      <c r="X294" s="5" t="str" cm="1">
        <f t="array" ref="X294">IF(R294="Control",INDEX(IC!A:A,16-BIN2DEC(MID($B294,21,4))),"")</f>
        <v>--</v>
      </c>
      <c r="Y294" s="5" t="str" cm="1">
        <f t="array" ref="Y294">IF(X294="CALL",INDEX(Subroutines!A:A,32-BIN2DEC(MID($B294,25,5))),"")</f>
        <v/>
      </c>
      <c r="Z294" s="5" t="str" cm="1">
        <f t="array" ref="Z294">IF(R294="Control",INDEX(EC!A:A,8-BIN2DEC(MID($B294,25,3))),"")</f>
        <v>--</v>
      </c>
      <c r="AA294" s="5" t="str" cm="1">
        <f t="array" ref="AA294">IF(R294="Control",INDEX(SR!A:A,4-BIN2DEC(MID($B294,28,2))),"")</f>
        <v>--</v>
      </c>
      <c r="AD294" t="s">
        <v>1003</v>
      </c>
      <c r="AJ294" s="1" t="s">
        <v>290</v>
      </c>
    </row>
    <row r="295" spans="1:36" x14ac:dyDescent="0.25">
      <c r="A295" s="4" t="str">
        <f t="shared" si="38"/>
        <v>125</v>
      </c>
      <c r="B295" s="2" t="s">
        <v>291</v>
      </c>
      <c r="C295" s="35"/>
      <c r="D295" s="3"/>
      <c r="E295" s="3"/>
      <c r="F295" s="3"/>
      <c r="G295" s="3"/>
      <c r="H295" s="3">
        <f t="shared" si="39"/>
        <v>0</v>
      </c>
      <c r="I295" s="27" t="str" cm="1">
        <f t="array" ref="I295">IF(H295=0,INDEX(Source1!A:A, 32-BIN2DEC(LEFT($B295,5))),"--")</f>
        <v>AH</v>
      </c>
      <c r="J295" s="63" t="str">
        <f t="shared" si="37"/>
        <v>--</v>
      </c>
      <c r="K295" s="27" t="str" cm="1">
        <f t="array" ref="K295">IF(H295=0,INDEX(Dest1!A:A,32-BIN2DEC(MID($B295,6,5))),"--")</f>
        <v>tmpB</v>
      </c>
      <c r="L295" s="27">
        <f t="shared" si="40"/>
        <v>1</v>
      </c>
      <c r="M295" s="27" t="str" cm="1">
        <f t="array" ref="M295">IF(AND(I295&lt;&gt;"CONST",L295=0),INDEX(Source2!A:A,16-BIN2DEC(MID($B295,11,4))),"--")</f>
        <v>--</v>
      </c>
      <c r="N295" s="23" t="str" cm="1">
        <f t="array" ref="N295">IF(AND(I295&lt;&gt;"CONST",L295=0),INDEX('D2'!A:A,4-BIN2DEC(MID($B295,15,2))),"--")</f>
        <v>--</v>
      </c>
      <c r="O295" s="6">
        <f t="shared" si="44"/>
        <v>0</v>
      </c>
      <c r="P295" s="6">
        <f t="shared" si="41"/>
        <v>0</v>
      </c>
      <c r="Q295" s="6">
        <f t="shared" si="42"/>
        <v>0</v>
      </c>
      <c r="R295" s="3" t="str" cm="1">
        <f t="array" ref="R295">INDEX(Types!A:A,1+BIN2DEC(MID($B295,20,2)))</f>
        <v>ALU</v>
      </c>
      <c r="S295" s="3" t="str" cm="1">
        <f t="array" ref="S295">IF(R295="ALU",INDEX(ALUOps!A:A,32-BIN2DEC(MID($B295,22,5))),"")</f>
        <v>ADD</v>
      </c>
      <c r="T295" s="3" t="str" cm="1">
        <f t="array" ref="T295">IF(R295="ALU",INDEX(Tmp!A:A,4-BIN2DEC(MID($B295,27,2))),"")</f>
        <v>tmpB</v>
      </c>
      <c r="U295" s="6">
        <f t="shared" si="43"/>
        <v>0</v>
      </c>
      <c r="V295" t="str" cm="1">
        <f t="array" ref="V295">IF(R295="Jump",INDEX(Jcond!A:A,16-BIN2DEC(MID($B295,22,4))),"")</f>
        <v/>
      </c>
      <c r="W295" t="str">
        <f t="shared" si="45"/>
        <v/>
      </c>
      <c r="X295" s="5" t="str" cm="1">
        <f t="array" ref="X295">IF(R295="Control",INDEX(IC!A:A,16-BIN2DEC(MID($B295,21,4))),"")</f>
        <v/>
      </c>
      <c r="Y295" s="5" t="str" cm="1">
        <f t="array" ref="Y295">IF(X295="CALL",INDEX(Subroutines!A:A,32-BIN2DEC(MID($B295,25,5))),"")</f>
        <v/>
      </c>
      <c r="Z295" s="5" t="str" cm="1">
        <f t="array" ref="Z295">IF(R295="Control",INDEX(EC!A:A,8-BIN2DEC(MID($B295,25,3))),"")</f>
        <v/>
      </c>
      <c r="AA295" s="5" t="str" cm="1">
        <f t="array" ref="AA295">IF(R295="Control",INDEX(SR!A:A,4-BIN2DEC(MID($B295,28,2))),"")</f>
        <v/>
      </c>
    </row>
    <row r="296" spans="1:36" x14ac:dyDescent="0.25">
      <c r="A296" s="4" t="str">
        <f t="shared" si="38"/>
        <v>126</v>
      </c>
      <c r="B296" s="2" t="s">
        <v>292</v>
      </c>
      <c r="C296" s="35"/>
      <c r="D296" s="3"/>
      <c r="E296" s="3"/>
      <c r="F296" s="3"/>
      <c r="G296" s="3"/>
      <c r="H296" s="3">
        <f t="shared" si="39"/>
        <v>0</v>
      </c>
      <c r="I296" s="27" t="str" cm="1">
        <f t="array" ref="I296">IF(H296=0,INDEX(Source1!A:A, 32-BIN2DEC(LEFT($B296,5))),"--")</f>
        <v>SIGMA</v>
      </c>
      <c r="J296" s="63" t="str">
        <f t="shared" si="37"/>
        <v>--</v>
      </c>
      <c r="K296" s="27" t="str" cm="1">
        <f t="array" ref="K296">IF(H296=0,INDEX(Dest1!A:A,32-BIN2DEC(MID($B296,6,5))),"--")</f>
        <v>tmpB</v>
      </c>
      <c r="L296" s="27">
        <f t="shared" si="40"/>
        <v>1</v>
      </c>
      <c r="M296" s="27" t="str" cm="1">
        <f t="array" ref="M296">IF(AND(I296&lt;&gt;"CONST",L296=0),INDEX(Source2!A:A,16-BIN2DEC(MID($B296,11,4))),"--")</f>
        <v>--</v>
      </c>
      <c r="N296" s="23" t="str" cm="1">
        <f t="array" ref="N296">IF(AND(I296&lt;&gt;"CONST",L296=0),INDEX('D2'!A:A,4-BIN2DEC(MID($B296,15,2))),"--")</f>
        <v>--</v>
      </c>
      <c r="O296" s="6">
        <f t="shared" si="44"/>
        <v>0</v>
      </c>
      <c r="P296" s="6">
        <f t="shared" si="41"/>
        <v>0</v>
      </c>
      <c r="Q296" s="6">
        <f t="shared" si="42"/>
        <v>0</v>
      </c>
      <c r="R296" s="3" t="str" cm="1">
        <f t="array" ref="R296">INDEX(Types!A:A,1+BIN2DEC(MID($B296,20,2)))</f>
        <v>Control</v>
      </c>
      <c r="S296" s="3" t="str" cm="1">
        <f t="array" ref="S296">IF(R296="ALU",INDEX(ALUOps!A:A,32-BIN2DEC(MID($B296,22,5))),"")</f>
        <v/>
      </c>
      <c r="T296" s="3" t="str" cm="1">
        <f t="array" ref="T296">IF(R296="ALU",INDEX(Tmp!A:A,4-BIN2DEC(MID($B296,27,2))),"")</f>
        <v/>
      </c>
      <c r="U296" s="6" t="str">
        <f t="shared" si="43"/>
        <v/>
      </c>
      <c r="V296" t="str" cm="1">
        <f t="array" ref="V296">IF(R296="Jump",INDEX(Jcond!A:A,16-BIN2DEC(MID($B296,22,4))),"")</f>
        <v/>
      </c>
      <c r="W296" t="str">
        <f t="shared" si="45"/>
        <v/>
      </c>
      <c r="X296" s="5" t="str" cm="1">
        <f t="array" ref="X296">IF(R296="Control",INDEX(IC!A:A,16-BIN2DEC(MID($B296,21,4))),"")</f>
        <v>--</v>
      </c>
      <c r="Y296" s="5" t="str" cm="1">
        <f t="array" ref="Y296">IF(X296="CALL",INDEX(Subroutines!A:A,32-BIN2DEC(MID($B296,25,5))),"")</f>
        <v/>
      </c>
      <c r="Z296" s="5" t="str" cm="1">
        <f t="array" ref="Z296">IF(R296="Control",INDEX(EC!A:A,8-BIN2DEC(MID($B296,25,3))),"")</f>
        <v>--</v>
      </c>
      <c r="AA296" s="5" t="str" cm="1">
        <f t="array" ref="AA296">IF(R296="Control",INDEX(SR!A:A,4-BIN2DEC(MID($B296,28,2))),"")</f>
        <v>--</v>
      </c>
    </row>
    <row r="297" spans="1:36" x14ac:dyDescent="0.25">
      <c r="A297" s="4" t="str">
        <f t="shared" si="38"/>
        <v>127</v>
      </c>
      <c r="B297" s="2" t="s">
        <v>293</v>
      </c>
      <c r="C297" s="35"/>
      <c r="D297" s="3"/>
      <c r="E297" s="3"/>
      <c r="F297" s="3"/>
      <c r="G297" s="3"/>
      <c r="H297" s="3">
        <f t="shared" si="39"/>
        <v>0</v>
      </c>
      <c r="I297" s="27" t="str" cm="1">
        <f t="array" ref="I297">IF(H297=0,INDEX(Source1!A:A, 32-BIN2DEC(LEFT($B297,5))),"--")</f>
        <v>SIGMA</v>
      </c>
      <c r="J297" s="63" t="str">
        <f t="shared" si="37"/>
        <v>--</v>
      </c>
      <c r="K297" s="27" t="str" cm="1">
        <f t="array" ref="K297">IF(H297=0,INDEX(Dest1!A:A,32-BIN2DEC(MID($B297,6,5))),"--")</f>
        <v>tmpB</v>
      </c>
      <c r="L297" s="27">
        <f t="shared" si="40"/>
        <v>1</v>
      </c>
      <c r="M297" s="27" t="str" cm="1">
        <f t="array" ref="M297">IF(AND(I297&lt;&gt;"CONST",L297=0),INDEX(Source2!A:A,16-BIN2DEC(MID($B297,11,4))),"--")</f>
        <v>--</v>
      </c>
      <c r="N297" s="23" t="str" cm="1">
        <f t="array" ref="N297">IF(AND(I297&lt;&gt;"CONST",L297=0),INDEX('D2'!A:A,4-BIN2DEC(MID($B297,15,2))),"--")</f>
        <v>--</v>
      </c>
      <c r="O297" s="6">
        <f t="shared" si="44"/>
        <v>0</v>
      </c>
      <c r="P297" s="6">
        <f t="shared" si="41"/>
        <v>0</v>
      </c>
      <c r="Q297" s="6">
        <f t="shared" si="42"/>
        <v>0</v>
      </c>
      <c r="R297" s="3" t="str" cm="1">
        <f t="array" ref="R297">INDEX(Types!A:A,1+BIN2DEC(MID($B297,20,2)))</f>
        <v>ALU</v>
      </c>
      <c r="S297" s="3" t="str" cm="1">
        <f t="array" ref="S297">IF(R297="ALU",INDEX(ALUOps!A:A,32-BIN2DEC(MID($B297,22,5))),"")</f>
        <v>ADD</v>
      </c>
      <c r="T297" s="3" t="str" cm="1">
        <f t="array" ref="T297">IF(R297="ALU",INDEX(Tmp!A:A,4-BIN2DEC(MID($B297,27,2))),"")</f>
        <v>tmpA</v>
      </c>
      <c r="U297" s="6">
        <f t="shared" si="43"/>
        <v>0</v>
      </c>
      <c r="V297" t="str" cm="1">
        <f t="array" ref="V297">IF(R297="Jump",INDEX(Jcond!A:A,16-BIN2DEC(MID($B297,22,4))),"")</f>
        <v/>
      </c>
      <c r="W297" t="str">
        <f t="shared" si="45"/>
        <v/>
      </c>
      <c r="X297" s="5" t="str" cm="1">
        <f t="array" ref="X297">IF(R297="Control",INDEX(IC!A:A,16-BIN2DEC(MID($B297,21,4))),"")</f>
        <v/>
      </c>
      <c r="Y297" s="5" t="str" cm="1">
        <f t="array" ref="Y297">IF(X297="CALL",INDEX(Subroutines!A:A,32-BIN2DEC(MID($B297,25,5))),"")</f>
        <v/>
      </c>
      <c r="Z297" s="5" t="str" cm="1">
        <f t="array" ref="Z297">IF(R297="Control",INDEX(EC!A:A,8-BIN2DEC(MID($B297,25,3))),"")</f>
        <v/>
      </c>
      <c r="AA297" s="5" t="str" cm="1">
        <f t="array" ref="AA297">IF(R297="Control",INDEX(SR!A:A,4-BIN2DEC(MID($B297,28,2))),"")</f>
        <v/>
      </c>
    </row>
    <row r="298" spans="1:36" x14ac:dyDescent="0.25">
      <c r="A298" s="4" t="str">
        <f t="shared" si="38"/>
        <v>128</v>
      </c>
      <c r="B298" s="2" t="s">
        <v>294</v>
      </c>
      <c r="C298" s="35"/>
      <c r="D298" s="2" t="s">
        <v>295</v>
      </c>
      <c r="E298" s="2" t="s">
        <v>927</v>
      </c>
      <c r="F298" s="2" t="s">
        <v>928</v>
      </c>
      <c r="G298" s="2"/>
      <c r="H298" s="3">
        <f t="shared" si="39"/>
        <v>0</v>
      </c>
      <c r="I298" s="27" t="str" cm="1">
        <f t="array" ref="I298">IF(H298=0,INDEX(Source1!A:A, 32-BIN2DEC(LEFT($B298,5))),"--")</f>
        <v>SIGMA</v>
      </c>
      <c r="J298" s="63" t="str">
        <f t="shared" si="37"/>
        <v>--</v>
      </c>
      <c r="K298" s="27" t="str" cm="1">
        <f t="array" ref="K298">IF(H298=0,INDEX(Dest1!A:A,32-BIN2DEC(MID($B298,6,5))),"--")</f>
        <v>tmpB</v>
      </c>
      <c r="L298" s="27">
        <f t="shared" si="40"/>
        <v>1</v>
      </c>
      <c r="M298" s="27" t="str" cm="1">
        <f t="array" ref="M298">IF(AND(I298&lt;&gt;"CONST",L298=0),INDEX(Source2!A:A,16-BIN2DEC(MID($B298,11,4))),"--")</f>
        <v>--</v>
      </c>
      <c r="N298" s="23" t="str" cm="1">
        <f t="array" ref="N298">IF(AND(I298&lt;&gt;"CONST",L298=0),INDEX('D2'!A:A,4-BIN2DEC(MID($B298,15,2))),"--")</f>
        <v>--</v>
      </c>
      <c r="O298" s="6">
        <f t="shared" si="44"/>
        <v>0</v>
      </c>
      <c r="P298" s="6">
        <f t="shared" si="41"/>
        <v>0</v>
      </c>
      <c r="Q298" s="6">
        <f t="shared" si="42"/>
        <v>0</v>
      </c>
      <c r="R298" s="3" t="str" cm="1">
        <f t="array" ref="R298">INDEX(Types!A:A,1+BIN2DEC(MID($B298,20,2)))</f>
        <v>ALU</v>
      </c>
      <c r="S298" s="3" t="str" cm="1">
        <f t="array" ref="S298">IF(R298="ALU",INDEX(ALUOps!A:A,32-BIN2DEC(MID($B298,22,5))),"")</f>
        <v>ADD</v>
      </c>
      <c r="T298" s="3" t="str" cm="1">
        <f t="array" ref="T298">IF(R298="ALU",INDEX(Tmp!A:A,4-BIN2DEC(MID($B298,27,2))),"")</f>
        <v>tmpB</v>
      </c>
      <c r="U298" s="6">
        <f t="shared" si="43"/>
        <v>0</v>
      </c>
      <c r="V298" t="str" cm="1">
        <f t="array" ref="V298">IF(R298="Jump",INDEX(Jcond!A:A,16-BIN2DEC(MID($B298,22,4))),"")</f>
        <v/>
      </c>
      <c r="W298" t="str">
        <f t="shared" si="45"/>
        <v/>
      </c>
      <c r="X298" s="5" t="str" cm="1">
        <f t="array" ref="X298">IF(R298="Control",INDEX(IC!A:A,16-BIN2DEC(MID($B298,21,4))),"")</f>
        <v/>
      </c>
      <c r="Y298" s="5" t="str" cm="1">
        <f t="array" ref="Y298">IF(X298="CALL",INDEX(Subroutines!A:A,32-BIN2DEC(MID($B298,25,5))),"")</f>
        <v/>
      </c>
      <c r="Z298" s="5" t="str" cm="1">
        <f t="array" ref="Z298">IF(R298="Control",INDEX(EC!A:A,8-BIN2DEC(MID($B298,25,3))),"")</f>
        <v/>
      </c>
      <c r="AA298" s="5" t="str" cm="1">
        <f t="array" ref="AA298">IF(R298="Control",INDEX(SR!A:A,4-BIN2DEC(MID($B298,28,2))),"")</f>
        <v/>
      </c>
      <c r="AJ298" s="1" t="s">
        <v>290</v>
      </c>
    </row>
    <row r="299" spans="1:36" x14ac:dyDescent="0.25">
      <c r="A299" s="4" t="str">
        <f t="shared" si="38"/>
        <v>129</v>
      </c>
      <c r="B299" s="2" t="s">
        <v>292</v>
      </c>
      <c r="C299" s="35"/>
      <c r="D299" s="3"/>
      <c r="E299" s="3"/>
      <c r="F299" s="3"/>
      <c r="G299" s="3"/>
      <c r="H299" s="3">
        <f t="shared" si="39"/>
        <v>0</v>
      </c>
      <c r="I299" s="27" t="str" cm="1">
        <f t="array" ref="I299">IF(H299=0,INDEX(Source1!A:A, 32-BIN2DEC(LEFT($B299,5))),"--")</f>
        <v>SIGMA</v>
      </c>
      <c r="J299" s="63" t="str">
        <f t="shared" si="37"/>
        <v>--</v>
      </c>
      <c r="K299" s="27" t="str" cm="1">
        <f t="array" ref="K299">IF(H299=0,INDEX(Dest1!A:A,32-BIN2DEC(MID($B299,6,5))),"--")</f>
        <v>tmpB</v>
      </c>
      <c r="L299" s="27">
        <f t="shared" si="40"/>
        <v>1</v>
      </c>
      <c r="M299" s="27" t="str" cm="1">
        <f t="array" ref="M299">IF(AND(I299&lt;&gt;"CONST",L299=0),INDEX(Source2!A:A,16-BIN2DEC(MID($B299,11,4))),"--")</f>
        <v>--</v>
      </c>
      <c r="N299" s="23" t="str" cm="1">
        <f t="array" ref="N299">IF(AND(I299&lt;&gt;"CONST",L299=0),INDEX('D2'!A:A,4-BIN2DEC(MID($B299,15,2))),"--")</f>
        <v>--</v>
      </c>
      <c r="O299" s="6">
        <f t="shared" si="44"/>
        <v>0</v>
      </c>
      <c r="P299" s="6">
        <f t="shared" si="41"/>
        <v>0</v>
      </c>
      <c r="Q299" s="6">
        <f t="shared" si="42"/>
        <v>0</v>
      </c>
      <c r="R299" s="3" t="str" cm="1">
        <f t="array" ref="R299">INDEX(Types!A:A,1+BIN2DEC(MID($B299,20,2)))</f>
        <v>Control</v>
      </c>
      <c r="S299" s="3" t="str" cm="1">
        <f t="array" ref="S299">IF(R299="ALU",INDEX(ALUOps!A:A,32-BIN2DEC(MID($B299,22,5))),"")</f>
        <v/>
      </c>
      <c r="T299" s="3" t="str" cm="1">
        <f t="array" ref="T299">IF(R299="ALU",INDEX(Tmp!A:A,4-BIN2DEC(MID($B299,27,2))),"")</f>
        <v/>
      </c>
      <c r="U299" s="6" t="str">
        <f t="shared" si="43"/>
        <v/>
      </c>
      <c r="V299" t="str" cm="1">
        <f t="array" ref="V299">IF(R299="Jump",INDEX(Jcond!A:A,16-BIN2DEC(MID($B299,22,4))),"")</f>
        <v/>
      </c>
      <c r="W299" t="str">
        <f t="shared" si="45"/>
        <v/>
      </c>
      <c r="X299" s="5" t="str" cm="1">
        <f t="array" ref="X299">IF(R299="Control",INDEX(IC!A:A,16-BIN2DEC(MID($B299,21,4))),"")</f>
        <v>--</v>
      </c>
      <c r="Y299" s="5" t="str" cm="1">
        <f t="array" ref="Y299">IF(X299="CALL",INDEX(Subroutines!A:A,32-BIN2DEC(MID($B299,25,5))),"")</f>
        <v/>
      </c>
      <c r="Z299" s="5" t="str" cm="1">
        <f t="array" ref="Z299">IF(R299="Control",INDEX(EC!A:A,8-BIN2DEC(MID($B299,25,3))),"")</f>
        <v>--</v>
      </c>
      <c r="AA299" s="5" t="str" cm="1">
        <f t="array" ref="AA299">IF(R299="Control",INDEX(SR!A:A,4-BIN2DEC(MID($B299,28,2))),"")</f>
        <v>--</v>
      </c>
    </row>
    <row r="300" spans="1:36" x14ac:dyDescent="0.25">
      <c r="A300" s="4" t="str">
        <f t="shared" si="38"/>
        <v>12A</v>
      </c>
      <c r="B300" s="2" t="s">
        <v>296</v>
      </c>
      <c r="C300" s="35"/>
      <c r="D300" s="3"/>
      <c r="E300" s="3"/>
      <c r="F300" s="3"/>
      <c r="G300" s="3"/>
      <c r="H300" s="3">
        <f t="shared" si="39"/>
        <v>0</v>
      </c>
      <c r="I300" s="27" t="str" cm="1">
        <f t="array" ref="I300">IF(H300=0,INDEX(Source1!A:A, 32-BIN2DEC(LEFT($B300,5))),"--")</f>
        <v>ZERO</v>
      </c>
      <c r="J300" s="63" t="str">
        <f t="shared" si="37"/>
        <v>--</v>
      </c>
      <c r="K300" s="27" t="str" cm="1">
        <f t="array" ref="K300">IF(H300=0,INDEX(Dest1!A:A,32-BIN2DEC(MID($B300,6,5))),"--")</f>
        <v>AH</v>
      </c>
      <c r="L300" s="27">
        <f t="shared" si="40"/>
        <v>0</v>
      </c>
      <c r="M300" s="27" t="str" cm="1">
        <f t="array" ref="M300">IF(AND(I300&lt;&gt;"CONST",L300=0),INDEX(Source2!A:A,16-BIN2DEC(MID($B300,11,4))),"--")</f>
        <v>A</v>
      </c>
      <c r="N300" s="23" t="str" cm="1">
        <f t="array" ref="N300">IF(AND(I300&lt;&gt;"CONST",L300=0),INDEX('D2'!A:A,4-BIN2DEC(MID($B300,15,2))),"--")</f>
        <v>tmpA</v>
      </c>
      <c r="O300" s="6">
        <f t="shared" si="44"/>
        <v>0</v>
      </c>
      <c r="P300" s="6">
        <f t="shared" si="41"/>
        <v>0</v>
      </c>
      <c r="Q300" s="6">
        <f t="shared" si="42"/>
        <v>1</v>
      </c>
      <c r="R300" s="3" t="str" cm="1">
        <f t="array" ref="R300">INDEX(Types!A:A,1+BIN2DEC(MID($B300,20,2)))</f>
        <v>ALU</v>
      </c>
      <c r="S300" s="3" t="str" cm="1">
        <f t="array" ref="S300">IF(R300="ALU",INDEX(ALUOps!A:A,32-BIN2DEC(MID($B300,22,5))),"")</f>
        <v>ADD</v>
      </c>
      <c r="T300" s="3" t="str" cm="1">
        <f t="array" ref="T300">IF(R300="ALU",INDEX(Tmp!A:A,4-BIN2DEC(MID($B300,27,2))),"")</f>
        <v>tmpA</v>
      </c>
      <c r="U300" s="6">
        <f t="shared" si="43"/>
        <v>0</v>
      </c>
      <c r="V300" t="str" cm="1">
        <f t="array" ref="V300">IF(R300="Jump",INDEX(Jcond!A:A,16-BIN2DEC(MID($B300,22,4))),"")</f>
        <v/>
      </c>
      <c r="W300" t="str">
        <f t="shared" si="45"/>
        <v/>
      </c>
      <c r="X300" s="5" t="str" cm="1">
        <f t="array" ref="X300">IF(R300="Control",INDEX(IC!A:A,16-BIN2DEC(MID($B300,21,4))),"")</f>
        <v/>
      </c>
      <c r="Y300" s="5" t="str" cm="1">
        <f t="array" ref="Y300">IF(X300="CALL",INDEX(Subroutines!A:A,32-BIN2DEC(MID($B300,25,5))),"")</f>
        <v/>
      </c>
      <c r="Z300" s="5" t="str" cm="1">
        <f t="array" ref="Z300">IF(R300="Control",INDEX(EC!A:A,8-BIN2DEC(MID($B300,25,3))),"")</f>
        <v/>
      </c>
      <c r="AA300" s="5" t="str" cm="1">
        <f t="array" ref="AA300">IF(R300="Control",INDEX(SR!A:A,4-BIN2DEC(MID($B300,28,2))),"")</f>
        <v/>
      </c>
    </row>
    <row r="301" spans="1:36" s="9" customFormat="1" ht="15.75" thickBot="1" x14ac:dyDescent="0.3">
      <c r="A301" s="7" t="str">
        <f t="shared" si="38"/>
        <v>12B</v>
      </c>
      <c r="B301" s="8" t="s">
        <v>287</v>
      </c>
      <c r="C301" s="38"/>
      <c r="D301" s="10"/>
      <c r="E301" s="10"/>
      <c r="F301" s="10"/>
      <c r="G301" s="10"/>
      <c r="H301" s="10">
        <f t="shared" si="39"/>
        <v>0</v>
      </c>
      <c r="I301" s="30" t="str" cm="1">
        <f t="array" ref="I301">IF(H301=0,INDEX(Source1!A:A, 32-BIN2DEC(LEFT($B301,5))),"--")</f>
        <v>SIGMA</v>
      </c>
      <c r="J301" s="66" t="str">
        <f t="shared" si="37"/>
        <v>--</v>
      </c>
      <c r="K301" s="30" t="str" cm="1">
        <f t="array" ref="K301">IF(H301=0,INDEX(Dest1!A:A,32-BIN2DEC(MID($B301,6,5))),"--")</f>
        <v>AL</v>
      </c>
      <c r="L301" s="30">
        <f t="shared" si="40"/>
        <v>1</v>
      </c>
      <c r="M301" s="30" t="str" cm="1">
        <f t="array" ref="M301">IF(AND(I301&lt;&gt;"CONST",L301=0),INDEX(Source2!A:A,16-BIN2DEC(MID($B301,11,4))),"--")</f>
        <v>--</v>
      </c>
      <c r="N301" s="26" t="str" cm="1">
        <f t="array" ref="N301">IF(AND(I301&lt;&gt;"CONST",L301=0),INDEX('D2'!A:A,4-BIN2DEC(MID($B301,15,2))),"--")</f>
        <v>--</v>
      </c>
      <c r="O301" s="11">
        <f t="shared" si="44"/>
        <v>0</v>
      </c>
      <c r="P301" s="11">
        <f t="shared" si="41"/>
        <v>1</v>
      </c>
      <c r="Q301" s="11">
        <f t="shared" si="42"/>
        <v>0</v>
      </c>
      <c r="R301" s="10" t="str" cm="1">
        <f t="array" ref="R301">INDEX(Types!A:A,1+BIN2DEC(MID($B301,20,2)))</f>
        <v>Control</v>
      </c>
      <c r="S301" s="10" t="str" cm="1">
        <f t="array" ref="S301">IF(R301="ALU",INDEX(ALUOps!A:A,32-BIN2DEC(MID($B301,22,5))),"")</f>
        <v/>
      </c>
      <c r="T301" s="10" t="str" cm="1">
        <f t="array" ref="T301">IF(R301="ALU",INDEX(Tmp!A:A,4-BIN2DEC(MID($B301,27,2))),"")</f>
        <v/>
      </c>
      <c r="U301" s="11" t="str">
        <f t="shared" si="43"/>
        <v/>
      </c>
      <c r="V301" s="9" t="str" cm="1">
        <f t="array" ref="V301">IF(R301="Jump",INDEX(Jcond!A:A,16-BIN2DEC(MID($B301,22,4))),"")</f>
        <v/>
      </c>
      <c r="W301" s="9" t="str">
        <f t="shared" si="45"/>
        <v/>
      </c>
      <c r="X301" s="54" t="str" cm="1">
        <f t="array" ref="X301">IF(R301="Control",INDEX(IC!A:A,16-BIN2DEC(MID($B301,21,4))),"")</f>
        <v>--</v>
      </c>
      <c r="Y301" s="54" t="str" cm="1">
        <f t="array" ref="Y301">IF(X301="CALL",INDEX(Subroutines!A:A,32-BIN2DEC(MID($B301,25,5))),"")</f>
        <v/>
      </c>
      <c r="Z301" s="54" t="str" cm="1">
        <f t="array" ref="Z301">IF(R301="Control",INDEX(EC!A:A,8-BIN2DEC(MID($B301,25,3))),"")</f>
        <v>--</v>
      </c>
      <c r="AA301" s="54" t="str" cm="1">
        <f t="array" ref="AA301">IF(R301="Control",INDEX(SR!A:A,4-BIN2DEC(MID($B301,28,2))),"")</f>
        <v>--</v>
      </c>
      <c r="AE301" s="60"/>
    </row>
    <row r="302" spans="1:36" x14ac:dyDescent="0.25">
      <c r="A302" s="4" t="str">
        <f t="shared" si="38"/>
        <v>12C</v>
      </c>
      <c r="B302" s="2" t="s">
        <v>297</v>
      </c>
      <c r="C302" s="35"/>
      <c r="D302" s="2" t="s">
        <v>298</v>
      </c>
      <c r="E302" s="2" t="s">
        <v>927</v>
      </c>
      <c r="F302" s="2" t="s">
        <v>462</v>
      </c>
      <c r="G302" s="2"/>
      <c r="H302" s="3">
        <f t="shared" si="39"/>
        <v>0</v>
      </c>
      <c r="I302" s="27" t="str" cm="1">
        <f t="array" ref="I302">IF(H302=0,INDEX(Source1!A:A, 32-BIN2DEC(LEFT($B302,5))),"--")</f>
        <v>A</v>
      </c>
      <c r="J302" s="63" t="str">
        <f t="shared" si="37"/>
        <v>--</v>
      </c>
      <c r="K302" s="27" t="str" cm="1">
        <f t="array" ref="K302">IF(H302=0,INDEX(Dest1!A:A,32-BIN2DEC(MID($B302,6,5))),"--")</f>
        <v>tmpAL</v>
      </c>
      <c r="L302" s="27">
        <f t="shared" si="40"/>
        <v>0</v>
      </c>
      <c r="M302" s="27" t="str" cm="1">
        <f t="array" ref="M302">IF(AND(I302&lt;&gt;"CONST",L302=0),INDEX(Source2!A:A,16-BIN2DEC(MID($B302,11,4))),"--")</f>
        <v>B</v>
      </c>
      <c r="N302" s="23" t="str" cm="1">
        <f t="array" ref="N302">IF(AND(I302&lt;&gt;"CONST",L302=0),INDEX('D2'!A:A,4-BIN2DEC(MID($B302,15,2))),"--")</f>
        <v>tmpB</v>
      </c>
      <c r="O302" s="6">
        <f t="shared" si="44"/>
        <v>0</v>
      </c>
      <c r="P302" s="6">
        <f t="shared" si="41"/>
        <v>0</v>
      </c>
      <c r="Q302" s="6">
        <f t="shared" si="42"/>
        <v>0</v>
      </c>
      <c r="R302" s="3" t="str" cm="1">
        <f t="array" ref="R302">INDEX(Types!A:A,1+BIN2DEC(MID($B302,20,2)))</f>
        <v>Control</v>
      </c>
      <c r="S302" s="3" t="str" cm="1">
        <f t="array" ref="S302">IF(R302="ALU",INDEX(ALUOps!A:A,32-BIN2DEC(MID($B302,22,5))),"")</f>
        <v/>
      </c>
      <c r="T302" s="3" t="str" cm="1">
        <f t="array" ref="T302">IF(R302="ALU",INDEX(Tmp!A:A,4-BIN2DEC(MID($B302,27,2))),"")</f>
        <v/>
      </c>
      <c r="U302" s="6" t="str">
        <f t="shared" si="43"/>
        <v/>
      </c>
      <c r="V302" t="str" cm="1">
        <f t="array" ref="V302">IF(R302="Jump",INDEX(Jcond!A:A,16-BIN2DEC(MID($B302,22,4))),"")</f>
        <v/>
      </c>
      <c r="W302" t="str">
        <f t="shared" si="45"/>
        <v/>
      </c>
      <c r="X302" s="5" t="str" cm="1">
        <f t="array" ref="X302">IF(R302="Control",INDEX(IC!A:A,16-BIN2DEC(MID($B302,21,4))),"")</f>
        <v>--</v>
      </c>
      <c r="Y302" s="5" t="str" cm="1">
        <f t="array" ref="Y302">IF(X302="CALL",INDEX(Subroutines!A:A,32-BIN2DEC(MID($B302,25,5))),"")</f>
        <v/>
      </c>
      <c r="Z302" s="5" t="str" cm="1">
        <f t="array" ref="Z302">IF(R302="Control",INDEX(EC!A:A,8-BIN2DEC(MID($B302,25,3))),"")</f>
        <v>--</v>
      </c>
      <c r="AA302" s="5" t="str" cm="1">
        <f t="array" ref="AA302">IF(R302="Control",INDEX(SR!A:A,4-BIN2DEC(MID($B302,28,2))),"")</f>
        <v>--</v>
      </c>
      <c r="AD302" t="s">
        <v>1016</v>
      </c>
      <c r="AJ302" s="1" t="s">
        <v>299</v>
      </c>
    </row>
    <row r="303" spans="1:36" x14ac:dyDescent="0.25">
      <c r="A303" s="4" t="str">
        <f t="shared" si="38"/>
        <v>12D</v>
      </c>
      <c r="B303" s="2" t="s">
        <v>245</v>
      </c>
      <c r="C303" s="35"/>
      <c r="D303" s="3"/>
      <c r="E303" s="3"/>
      <c r="F303" s="3"/>
      <c r="G303" s="3"/>
      <c r="H303" s="3">
        <f t="shared" si="39"/>
        <v>0</v>
      </c>
      <c r="I303" s="27" t="str" cm="1">
        <f t="array" ref="I303">IF(H303=0,INDEX(Source1!A:A, 32-BIN2DEC(LEFT($B303,5))),"--")</f>
        <v>SIGMA</v>
      </c>
      <c r="J303" s="63" t="str">
        <f t="shared" si="37"/>
        <v>--</v>
      </c>
      <c r="K303" s="27" t="str" cm="1">
        <f t="array" ref="K303">IF(H303=0,INDEX(Dest1!A:A,32-BIN2DEC(MID($B303,6,5))),"--")</f>
        <v>DP</v>
      </c>
      <c r="L303" s="27">
        <f t="shared" si="40"/>
        <v>1</v>
      </c>
      <c r="M303" s="27" t="str" cm="1">
        <f t="array" ref="M303">IF(AND(I303&lt;&gt;"CONST",L303=0),INDEX(Source2!A:A,16-BIN2DEC(MID($B303,11,4))),"--")</f>
        <v>--</v>
      </c>
      <c r="N303" s="23" t="str" cm="1">
        <f t="array" ref="N303">IF(AND(I303&lt;&gt;"CONST",L303=0),INDEX('D2'!A:A,4-BIN2DEC(MID($B303,15,2))),"--")</f>
        <v>--</v>
      </c>
      <c r="O303" s="6">
        <f t="shared" si="44"/>
        <v>0</v>
      </c>
      <c r="P303" s="6">
        <f t="shared" si="41"/>
        <v>0</v>
      </c>
      <c r="Q303" s="6">
        <f t="shared" si="42"/>
        <v>0</v>
      </c>
      <c r="R303" s="3" t="str" cm="1">
        <f t="array" ref="R303">INDEX(Types!A:A,1+BIN2DEC(MID($B303,20,2)))</f>
        <v>Control</v>
      </c>
      <c r="S303" s="3" t="str" cm="1">
        <f t="array" ref="S303">IF(R303="ALU",INDEX(ALUOps!A:A,32-BIN2DEC(MID($B303,22,5))),"")</f>
        <v/>
      </c>
      <c r="T303" s="3" t="str" cm="1">
        <f t="array" ref="T303">IF(R303="ALU",INDEX(Tmp!A:A,4-BIN2DEC(MID($B303,27,2))),"")</f>
        <v/>
      </c>
      <c r="U303" s="6" t="str">
        <f t="shared" si="43"/>
        <v/>
      </c>
      <c r="V303" t="str" cm="1">
        <f t="array" ref="V303">IF(R303="Jump",INDEX(Jcond!A:A,16-BIN2DEC(MID($B303,22,4))),"")</f>
        <v/>
      </c>
      <c r="W303" t="str">
        <f t="shared" si="45"/>
        <v/>
      </c>
      <c r="X303" s="5" t="str" cm="1">
        <f t="array" ref="X303">IF(R303="Control",INDEX(IC!A:A,16-BIN2DEC(MID($B303,21,4))),"")</f>
        <v>--</v>
      </c>
      <c r="Y303" s="5" t="str" cm="1">
        <f t="array" ref="Y303">IF(X303="CALL",INDEX(Subroutines!A:A,32-BIN2DEC(MID($B303,25,5))),"")</f>
        <v/>
      </c>
      <c r="Z303" s="5" t="str" cm="1">
        <f t="array" ref="Z303">IF(R303="Control",INDEX(EC!A:A,8-BIN2DEC(MID($B303,25,3))),"")</f>
        <v>MR</v>
      </c>
      <c r="AA303" s="5" t="str" cm="1">
        <f t="array" ref="AA303">IF(R303="Control",INDEX(SR!A:A,4-BIN2DEC(MID($B303,28,2))),"")</f>
        <v>--</v>
      </c>
    </row>
    <row r="304" spans="1:36" x14ac:dyDescent="0.25">
      <c r="A304" s="4" t="str">
        <f t="shared" si="38"/>
        <v>12E</v>
      </c>
      <c r="B304" s="2" t="s">
        <v>300</v>
      </c>
      <c r="C304" s="35"/>
      <c r="D304" s="3"/>
      <c r="E304" s="3"/>
      <c r="F304" s="3"/>
      <c r="G304" s="3"/>
      <c r="H304" s="3">
        <f t="shared" si="39"/>
        <v>0</v>
      </c>
      <c r="I304" s="27" t="str" cm="1">
        <f t="array" ref="I304">IF(H304=0,INDEX(Source1!A:A, 32-BIN2DEC(LEFT($B304,5))),"--")</f>
        <v>TEMP</v>
      </c>
      <c r="J304" s="63" t="str">
        <f t="shared" si="37"/>
        <v>--</v>
      </c>
      <c r="K304" s="27" t="str" cm="1">
        <f t="array" ref="K304">IF(H304=0,INDEX(Dest1!A:A,32-BIN2DEC(MID($B304,6,5))),"--")</f>
        <v>AL</v>
      </c>
      <c r="L304" s="27">
        <f t="shared" si="40"/>
        <v>1</v>
      </c>
      <c r="M304" s="27" t="str" cm="1">
        <f t="array" ref="M304">IF(AND(I304&lt;&gt;"CONST",L304=0),INDEX(Source2!A:A,16-BIN2DEC(MID($B304,11,4))),"--")</f>
        <v>--</v>
      </c>
      <c r="N304" s="23" t="str" cm="1">
        <f t="array" ref="N304">IF(AND(I304&lt;&gt;"CONST",L304=0),INDEX('D2'!A:A,4-BIN2DEC(MID($B304,15,2))),"--")</f>
        <v>--</v>
      </c>
      <c r="O304" s="6">
        <f t="shared" si="44"/>
        <v>1</v>
      </c>
      <c r="P304" s="6">
        <f t="shared" si="41"/>
        <v>0</v>
      </c>
      <c r="Q304" s="6">
        <f t="shared" si="42"/>
        <v>1</v>
      </c>
      <c r="R304" s="3" t="str" cm="1">
        <f t="array" ref="R304">INDEX(Types!A:A,1+BIN2DEC(MID($B304,20,2)))</f>
        <v>Control</v>
      </c>
      <c r="S304" s="3" t="str" cm="1">
        <f t="array" ref="S304">IF(R304="ALU",INDEX(ALUOps!A:A,32-BIN2DEC(MID($B304,22,5))),"")</f>
        <v/>
      </c>
      <c r="T304" s="3" t="str" cm="1">
        <f t="array" ref="T304">IF(R304="ALU",INDEX(Tmp!A:A,4-BIN2DEC(MID($B304,27,2))),"")</f>
        <v/>
      </c>
      <c r="U304" s="6" t="str">
        <f t="shared" si="43"/>
        <v/>
      </c>
      <c r="V304" t="str" cm="1">
        <f t="array" ref="V304">IF(R304="Jump",INDEX(Jcond!A:A,16-BIN2DEC(MID($B304,22,4))),"")</f>
        <v/>
      </c>
      <c r="W304" t="str">
        <f t="shared" si="45"/>
        <v/>
      </c>
      <c r="X304" s="5" t="str" cm="1">
        <f t="array" ref="X304">IF(R304="Control",INDEX(IC!A:A,16-BIN2DEC(MID($B304,21,4))),"")</f>
        <v>--</v>
      </c>
      <c r="Y304" s="5" t="str" cm="1">
        <f t="array" ref="Y304">IF(X304="CALL",INDEX(Subroutines!A:A,32-BIN2DEC(MID($B304,25,5))),"")</f>
        <v/>
      </c>
      <c r="Z304" s="5" t="str" cm="1">
        <f t="array" ref="Z304">IF(R304="Control",INDEX(EC!A:A,8-BIN2DEC(MID($B304,25,3))),"")</f>
        <v>--</v>
      </c>
      <c r="AA304" s="5" t="str" cm="1">
        <f t="array" ref="AA304">IF(R304="Control",INDEX(SR!A:A,4-BIN2DEC(MID($B304,28,2))),"")</f>
        <v>--</v>
      </c>
    </row>
    <row r="305" spans="1:36" s="9" customFormat="1" ht="15.75" thickBot="1" x14ac:dyDescent="0.3">
      <c r="A305" s="7" t="str">
        <f t="shared" si="38"/>
        <v>12F</v>
      </c>
      <c r="B305" s="8" t="s">
        <v>4</v>
      </c>
      <c r="C305" s="38"/>
      <c r="D305" s="10"/>
      <c r="E305" s="10"/>
      <c r="F305" s="10"/>
      <c r="G305" s="10"/>
      <c r="H305" s="10">
        <f t="shared" si="39"/>
        <v>1</v>
      </c>
      <c r="I305" s="30" t="str" cm="1">
        <f t="array" ref="I305">IF(H305=0,INDEX(Source1!A:A, 32-BIN2DEC(LEFT($B305,5))),"--")</f>
        <v>--</v>
      </c>
      <c r="J305" s="66" t="str">
        <f t="shared" si="37"/>
        <v>--</v>
      </c>
      <c r="K305" s="30" t="str" cm="1">
        <f t="array" ref="K305">IF(H305=0,INDEX(Dest1!A:A,32-BIN2DEC(MID($B305,6,5))),"--")</f>
        <v>--</v>
      </c>
      <c r="L305" s="30">
        <f t="shared" si="40"/>
        <v>1</v>
      </c>
      <c r="M305" s="30" t="str" cm="1">
        <f t="array" ref="M305">IF(AND(I305&lt;&gt;"CONST",L305=0),INDEX(Source2!A:A,16-BIN2DEC(MID($B305,11,4))),"--")</f>
        <v>--</v>
      </c>
      <c r="N305" s="26" t="str" cm="1">
        <f t="array" ref="N305">IF(AND(I305&lt;&gt;"CONST",L305=0),INDEX('D2'!A:A,4-BIN2DEC(MID($B305,15,2))),"--")</f>
        <v>--</v>
      </c>
      <c r="O305" s="11">
        <f t="shared" si="44"/>
        <v>0</v>
      </c>
      <c r="P305" s="11">
        <f t="shared" si="41"/>
        <v>0</v>
      </c>
      <c r="Q305" s="11">
        <f t="shared" si="42"/>
        <v>0</v>
      </c>
      <c r="R305" s="10" t="str" cm="1">
        <f t="array" ref="R305">INDEX(Types!A:A,1+BIN2DEC(MID($B305,20,2)))</f>
        <v>Control</v>
      </c>
      <c r="S305" s="10" t="str" cm="1">
        <f t="array" ref="S305">IF(R305="ALU",INDEX(ALUOps!A:A,32-BIN2DEC(MID($B305,22,5))),"")</f>
        <v/>
      </c>
      <c r="T305" s="10" t="str" cm="1">
        <f t="array" ref="T305">IF(R305="ALU",INDEX(Tmp!A:A,4-BIN2DEC(MID($B305,27,2))),"")</f>
        <v/>
      </c>
      <c r="U305" s="11" t="str">
        <f t="shared" si="43"/>
        <v/>
      </c>
      <c r="V305" s="9" t="str" cm="1">
        <f t="array" ref="V305">IF(R305="Jump",INDEX(Jcond!A:A,16-BIN2DEC(MID($B305,22,4))),"")</f>
        <v/>
      </c>
      <c r="W305" s="9" t="str">
        <f t="shared" si="45"/>
        <v/>
      </c>
      <c r="X305" s="54" t="str" cm="1">
        <f t="array" ref="X305">IF(R305="Control",INDEX(IC!A:A,16-BIN2DEC(MID($B305,21,4))),"")</f>
        <v>--</v>
      </c>
      <c r="Y305" s="54" t="str" cm="1">
        <f t="array" ref="Y305">IF(X305="CALL",INDEX(Subroutines!A:A,32-BIN2DEC(MID($B305,25,5))),"")</f>
        <v/>
      </c>
      <c r="Z305" s="54" t="str" cm="1">
        <f t="array" ref="Z305">IF(R305="Control",INDEX(EC!A:A,8-BIN2DEC(MID($B305,25,3))),"")</f>
        <v>--</v>
      </c>
      <c r="AA305" s="54" t="str" cm="1">
        <f t="array" ref="AA305">IF(R305="Control",INDEX(SR!A:A,4-BIN2DEC(MID($B305,28,2))),"")</f>
        <v>--</v>
      </c>
      <c r="AE305" s="60"/>
    </row>
    <row r="306" spans="1:36" x14ac:dyDescent="0.25">
      <c r="A306" s="4" t="str">
        <f t="shared" si="38"/>
        <v>130</v>
      </c>
      <c r="B306" s="2" t="s">
        <v>39</v>
      </c>
      <c r="C306" s="35"/>
      <c r="D306" s="2" t="s">
        <v>301</v>
      </c>
      <c r="E306" s="2" t="s">
        <v>927</v>
      </c>
      <c r="F306" s="2" t="s">
        <v>462</v>
      </c>
      <c r="G306" s="2"/>
      <c r="H306" s="3">
        <f t="shared" si="39"/>
        <v>1</v>
      </c>
      <c r="I306" s="27" t="str" cm="1">
        <f t="array" ref="I306">IF(H306=0,INDEX(Source1!A:A, 32-BIN2DEC(LEFT($B306,5))),"--")</f>
        <v>--</v>
      </c>
      <c r="J306" s="63" t="str">
        <f t="shared" si="37"/>
        <v>--</v>
      </c>
      <c r="K306" s="27" t="str" cm="1">
        <f t="array" ref="K306">IF(H306=0,INDEX(Dest1!A:A,32-BIN2DEC(MID($B306,6,5))),"--")</f>
        <v>--</v>
      </c>
      <c r="L306" s="27">
        <f t="shared" si="40"/>
        <v>1</v>
      </c>
      <c r="M306" s="27" t="str" cm="1">
        <f t="array" ref="M306">IF(AND(I306&lt;&gt;"CONST",L306=0),INDEX(Source2!A:A,16-BIN2DEC(MID($B306,11,4))),"--")</f>
        <v>--</v>
      </c>
      <c r="N306" s="23" t="str" cm="1">
        <f t="array" ref="N306">IF(AND(I306&lt;&gt;"CONST",L306=0),INDEX('D2'!A:A,4-BIN2DEC(MID($B306,15,2))),"--")</f>
        <v>--</v>
      </c>
      <c r="O306" s="6">
        <f t="shared" si="44"/>
        <v>0</v>
      </c>
      <c r="P306" s="6">
        <f t="shared" si="41"/>
        <v>0</v>
      </c>
      <c r="Q306" s="6">
        <f t="shared" si="42"/>
        <v>1</v>
      </c>
      <c r="R306" s="3" t="str" cm="1">
        <f t="array" ref="R306">INDEX(Types!A:A,1+BIN2DEC(MID($B306,20,2)))</f>
        <v>Control</v>
      </c>
      <c r="S306" s="3" t="str" cm="1">
        <f t="array" ref="S306">IF(R306="ALU",INDEX(ALUOps!A:A,32-BIN2DEC(MID($B306,22,5))),"")</f>
        <v/>
      </c>
      <c r="T306" s="3" t="str" cm="1">
        <f t="array" ref="T306">IF(R306="ALU",INDEX(Tmp!A:A,4-BIN2DEC(MID($B306,27,2))),"")</f>
        <v/>
      </c>
      <c r="U306" s="6" t="str">
        <f t="shared" si="43"/>
        <v/>
      </c>
      <c r="V306" t="str" cm="1">
        <f t="array" ref="V306">IF(R306="Jump",INDEX(Jcond!A:A,16-BIN2DEC(MID($B306,22,4))),"")</f>
        <v/>
      </c>
      <c r="W306" t="str">
        <f t="shared" si="45"/>
        <v/>
      </c>
      <c r="X306" s="5" t="str" cm="1">
        <f t="array" ref="X306">IF(R306="Control",INDEX(IC!A:A,16-BIN2DEC(MID($B306,21,4))),"")</f>
        <v>--</v>
      </c>
      <c r="Y306" s="5" t="str" cm="1">
        <f t="array" ref="Y306">IF(X306="CALL",INDEX(Subroutines!A:A,32-BIN2DEC(MID($B306,25,5))),"")</f>
        <v/>
      </c>
      <c r="Z306" s="5" t="str" cm="1">
        <f t="array" ref="Z306">IF(R306="Control",INDEX(EC!A:A,8-BIN2DEC(MID($B306,25,3))),"")</f>
        <v>--</v>
      </c>
      <c r="AA306" s="5" t="str" cm="1">
        <f t="array" ref="AA306">IF(R306="Control",INDEX(SR!A:A,4-BIN2DEC(MID($B306,28,2))),"")</f>
        <v>--</v>
      </c>
      <c r="AD306" t="s">
        <v>1004</v>
      </c>
      <c r="AJ306" s="1" t="s">
        <v>302</v>
      </c>
    </row>
    <row r="307" spans="1:36" s="15" customFormat="1" x14ac:dyDescent="0.25">
      <c r="A307" s="12" t="str">
        <f t="shared" si="38"/>
        <v>131</v>
      </c>
      <c r="B307" s="13" t="s">
        <v>4</v>
      </c>
      <c r="C307" s="36"/>
      <c r="D307" s="14"/>
      <c r="E307" s="14"/>
      <c r="F307" s="14"/>
      <c r="G307" s="14"/>
      <c r="H307" s="14">
        <f t="shared" si="39"/>
        <v>1</v>
      </c>
      <c r="I307" s="28" t="str" cm="1">
        <f t="array" ref="I307">IF(H307=0,INDEX(Source1!A:A, 32-BIN2DEC(LEFT($B307,5))),"--")</f>
        <v>--</v>
      </c>
      <c r="J307" s="64" t="str">
        <f t="shared" si="37"/>
        <v>--</v>
      </c>
      <c r="K307" s="28" t="str" cm="1">
        <f t="array" ref="K307">IF(H307=0,INDEX(Dest1!A:A,32-BIN2DEC(MID($B307,6,5))),"--")</f>
        <v>--</v>
      </c>
      <c r="L307" s="28">
        <f t="shared" si="40"/>
        <v>1</v>
      </c>
      <c r="M307" s="28" t="str" cm="1">
        <f t="array" ref="M307">IF(AND(I307&lt;&gt;"CONST",L307=0),INDEX(Source2!A:A,16-BIN2DEC(MID($B307,11,4))),"--")</f>
        <v>--</v>
      </c>
      <c r="N307" s="24" t="str" cm="1">
        <f t="array" ref="N307">IF(AND(I307&lt;&gt;"CONST",L307=0),INDEX('D2'!A:A,4-BIN2DEC(MID($B307,15,2))),"--")</f>
        <v>--</v>
      </c>
      <c r="O307" s="16">
        <f t="shared" si="44"/>
        <v>0</v>
      </c>
      <c r="P307" s="16">
        <f t="shared" si="41"/>
        <v>0</v>
      </c>
      <c r="Q307" s="16">
        <f t="shared" si="42"/>
        <v>0</v>
      </c>
      <c r="R307" s="14" t="str" cm="1">
        <f t="array" ref="R307">INDEX(Types!A:A,1+BIN2DEC(MID($B307,20,2)))</f>
        <v>Control</v>
      </c>
      <c r="S307" s="14" t="str" cm="1">
        <f t="array" ref="S307">IF(R307="ALU",INDEX(ALUOps!A:A,32-BIN2DEC(MID($B307,22,5))),"")</f>
        <v/>
      </c>
      <c r="T307" s="14" t="str" cm="1">
        <f t="array" ref="T307">IF(R307="ALU",INDEX(Tmp!A:A,4-BIN2DEC(MID($B307,27,2))),"")</f>
        <v/>
      </c>
      <c r="U307" s="16" t="str">
        <f t="shared" si="43"/>
        <v/>
      </c>
      <c r="V307" s="15" t="str" cm="1">
        <f t="array" ref="V307">IF(R307="Jump",INDEX(Jcond!A:A,16-BIN2DEC(MID($B307,22,4))),"")</f>
        <v/>
      </c>
      <c r="W307" s="15" t="str">
        <f t="shared" si="45"/>
        <v/>
      </c>
      <c r="X307" s="52" t="str" cm="1">
        <f t="array" ref="X307">IF(R307="Control",INDEX(IC!A:A,16-BIN2DEC(MID($B307,21,4))),"")</f>
        <v>--</v>
      </c>
      <c r="Y307" s="52" t="str" cm="1">
        <f t="array" ref="Y307">IF(X307="CALL",INDEX(Subroutines!A:A,32-BIN2DEC(MID($B307,25,5))),"")</f>
        <v/>
      </c>
      <c r="Z307" s="52" t="str" cm="1">
        <f t="array" ref="Z307">IF(R307="Control",INDEX(EC!A:A,8-BIN2DEC(MID($B307,25,3))),"")</f>
        <v>--</v>
      </c>
      <c r="AA307" s="52" t="str" cm="1">
        <f t="array" ref="AA307">IF(R307="Control",INDEX(SR!A:A,4-BIN2DEC(MID($B307,28,2))),"")</f>
        <v>--</v>
      </c>
      <c r="AE307" s="58"/>
    </row>
    <row r="308" spans="1:36" s="15" customFormat="1" x14ac:dyDescent="0.25">
      <c r="A308" s="12" t="str">
        <f t="shared" si="38"/>
        <v>132</v>
      </c>
      <c r="B308" s="13" t="s">
        <v>4</v>
      </c>
      <c r="C308" s="36"/>
      <c r="D308" s="14"/>
      <c r="E308" s="14"/>
      <c r="F308" s="14"/>
      <c r="G308" s="14"/>
      <c r="H308" s="14">
        <f t="shared" si="39"/>
        <v>1</v>
      </c>
      <c r="I308" s="28" t="str" cm="1">
        <f t="array" ref="I308">IF(H308=0,INDEX(Source1!A:A, 32-BIN2DEC(LEFT($B308,5))),"--")</f>
        <v>--</v>
      </c>
      <c r="J308" s="64" t="str">
        <f t="shared" si="37"/>
        <v>--</v>
      </c>
      <c r="K308" s="28" t="str" cm="1">
        <f t="array" ref="K308">IF(H308=0,INDEX(Dest1!A:A,32-BIN2DEC(MID($B308,6,5))),"--")</f>
        <v>--</v>
      </c>
      <c r="L308" s="28">
        <f t="shared" si="40"/>
        <v>1</v>
      </c>
      <c r="M308" s="28" t="str" cm="1">
        <f t="array" ref="M308">IF(AND(I308&lt;&gt;"CONST",L308=0),INDEX(Source2!A:A,16-BIN2DEC(MID($B308,11,4))),"--")</f>
        <v>--</v>
      </c>
      <c r="N308" s="24" t="str" cm="1">
        <f t="array" ref="N308">IF(AND(I308&lt;&gt;"CONST",L308=0),INDEX('D2'!A:A,4-BIN2DEC(MID($B308,15,2))),"--")</f>
        <v>--</v>
      </c>
      <c r="O308" s="16">
        <f t="shared" si="44"/>
        <v>0</v>
      </c>
      <c r="P308" s="16">
        <f t="shared" si="41"/>
        <v>0</v>
      </c>
      <c r="Q308" s="16">
        <f t="shared" si="42"/>
        <v>0</v>
      </c>
      <c r="R308" s="14" t="str" cm="1">
        <f t="array" ref="R308">INDEX(Types!A:A,1+BIN2DEC(MID($B308,20,2)))</f>
        <v>Control</v>
      </c>
      <c r="S308" s="14" t="str" cm="1">
        <f t="array" ref="S308">IF(R308="ALU",INDEX(ALUOps!A:A,32-BIN2DEC(MID($B308,22,5))),"")</f>
        <v/>
      </c>
      <c r="T308" s="14" t="str" cm="1">
        <f t="array" ref="T308">IF(R308="ALU",INDEX(Tmp!A:A,4-BIN2DEC(MID($B308,27,2))),"")</f>
        <v/>
      </c>
      <c r="U308" s="16" t="str">
        <f t="shared" si="43"/>
        <v/>
      </c>
      <c r="V308" s="15" t="str" cm="1">
        <f t="array" ref="V308">IF(R308="Jump",INDEX(Jcond!A:A,16-BIN2DEC(MID($B308,22,4))),"")</f>
        <v/>
      </c>
      <c r="W308" s="15" t="str">
        <f t="shared" si="45"/>
        <v/>
      </c>
      <c r="X308" s="52" t="str" cm="1">
        <f t="array" ref="X308">IF(R308="Control",INDEX(IC!A:A,16-BIN2DEC(MID($B308,21,4))),"")</f>
        <v>--</v>
      </c>
      <c r="Y308" s="52" t="str" cm="1">
        <f t="array" ref="Y308">IF(X308="CALL",INDEX(Subroutines!A:A,32-BIN2DEC(MID($B308,25,5))),"")</f>
        <v/>
      </c>
      <c r="Z308" s="52" t="str" cm="1">
        <f t="array" ref="Z308">IF(R308="Control",INDEX(EC!A:A,8-BIN2DEC(MID($B308,25,3))),"")</f>
        <v>--</v>
      </c>
      <c r="AA308" s="52" t="str" cm="1">
        <f t="array" ref="AA308">IF(R308="Control",INDEX(SR!A:A,4-BIN2DEC(MID($B308,28,2))),"")</f>
        <v>--</v>
      </c>
      <c r="AE308" s="58"/>
    </row>
    <row r="309" spans="1:36" s="20" customFormat="1" ht="15.75" thickBot="1" x14ac:dyDescent="0.3">
      <c r="A309" s="17" t="str">
        <f t="shared" si="38"/>
        <v>133</v>
      </c>
      <c r="B309" s="18" t="s">
        <v>4</v>
      </c>
      <c r="C309" s="37"/>
      <c r="D309" s="19"/>
      <c r="E309" s="19"/>
      <c r="F309" s="19"/>
      <c r="G309" s="19"/>
      <c r="H309" s="19">
        <f t="shared" si="39"/>
        <v>1</v>
      </c>
      <c r="I309" s="29" t="str" cm="1">
        <f t="array" ref="I309">IF(H309=0,INDEX(Source1!A:A, 32-BIN2DEC(LEFT($B309,5))),"--")</f>
        <v>--</v>
      </c>
      <c r="J309" s="65" t="str">
        <f t="shared" si="37"/>
        <v>--</v>
      </c>
      <c r="K309" s="29" t="str" cm="1">
        <f t="array" ref="K309">IF(H309=0,INDEX(Dest1!A:A,32-BIN2DEC(MID($B309,6,5))),"--")</f>
        <v>--</v>
      </c>
      <c r="L309" s="29">
        <f t="shared" si="40"/>
        <v>1</v>
      </c>
      <c r="M309" s="29" t="str" cm="1">
        <f t="array" ref="M309">IF(AND(I309&lt;&gt;"CONST",L309=0),INDEX(Source2!A:A,16-BIN2DEC(MID($B309,11,4))),"--")</f>
        <v>--</v>
      </c>
      <c r="N309" s="25" t="str" cm="1">
        <f t="array" ref="N309">IF(AND(I309&lt;&gt;"CONST",L309=0),INDEX('D2'!A:A,4-BIN2DEC(MID($B309,15,2))),"--")</f>
        <v>--</v>
      </c>
      <c r="O309" s="21">
        <f t="shared" si="44"/>
        <v>0</v>
      </c>
      <c r="P309" s="21">
        <f t="shared" si="41"/>
        <v>0</v>
      </c>
      <c r="Q309" s="21">
        <f t="shared" si="42"/>
        <v>0</v>
      </c>
      <c r="R309" s="19" t="str" cm="1">
        <f t="array" ref="R309">INDEX(Types!A:A,1+BIN2DEC(MID($B309,20,2)))</f>
        <v>Control</v>
      </c>
      <c r="S309" s="19" t="str" cm="1">
        <f t="array" ref="S309">IF(R309="ALU",INDEX(ALUOps!A:A,32-BIN2DEC(MID($B309,22,5))),"")</f>
        <v/>
      </c>
      <c r="T309" s="19" t="str" cm="1">
        <f t="array" ref="T309">IF(R309="ALU",INDEX(Tmp!A:A,4-BIN2DEC(MID($B309,27,2))),"")</f>
        <v/>
      </c>
      <c r="U309" s="21" t="str">
        <f t="shared" si="43"/>
        <v/>
      </c>
      <c r="V309" s="20" t="str" cm="1">
        <f t="array" ref="V309">IF(R309="Jump",INDEX(Jcond!A:A,16-BIN2DEC(MID($B309,22,4))),"")</f>
        <v/>
      </c>
      <c r="W309" s="20" t="str">
        <f t="shared" si="45"/>
        <v/>
      </c>
      <c r="X309" s="53" t="str" cm="1">
        <f t="array" ref="X309">IF(R309="Control",INDEX(IC!A:A,16-BIN2DEC(MID($B309,21,4))),"")</f>
        <v>--</v>
      </c>
      <c r="Y309" s="53" t="str" cm="1">
        <f t="array" ref="Y309">IF(X309="CALL",INDEX(Subroutines!A:A,32-BIN2DEC(MID($B309,25,5))),"")</f>
        <v/>
      </c>
      <c r="Z309" s="53" t="str" cm="1">
        <f t="array" ref="Z309">IF(R309="Control",INDEX(EC!A:A,8-BIN2DEC(MID($B309,25,3))),"")</f>
        <v>--</v>
      </c>
      <c r="AA309" s="53" t="str" cm="1">
        <f t="array" ref="AA309">IF(R309="Control",INDEX(SR!A:A,4-BIN2DEC(MID($B309,28,2))),"")</f>
        <v>--</v>
      </c>
      <c r="AE309" s="59"/>
    </row>
    <row r="310" spans="1:36" x14ac:dyDescent="0.25">
      <c r="A310" s="4" t="str">
        <f t="shared" si="38"/>
        <v>134</v>
      </c>
      <c r="B310" s="2" t="s">
        <v>303</v>
      </c>
      <c r="C310" s="35" t="s">
        <v>1126</v>
      </c>
      <c r="D310" s="2" t="s">
        <v>304</v>
      </c>
      <c r="E310" s="2" t="s">
        <v>927</v>
      </c>
      <c r="F310" s="2" t="s">
        <v>462</v>
      </c>
      <c r="G310" s="2"/>
      <c r="H310" s="3">
        <f t="shared" si="39"/>
        <v>0</v>
      </c>
      <c r="I310" s="27" t="str" cm="1">
        <f t="array" ref="I310">IF(H310=0,INDEX(Source1!A:A, 32-BIN2DEC(LEFT($B310,5))),"--")</f>
        <v>C</v>
      </c>
      <c r="J310" s="63" t="str">
        <f t="shared" si="37"/>
        <v>--</v>
      </c>
      <c r="K310" s="27" t="str" cm="1">
        <f t="array" ref="K310">IF(H310=0,INDEX(Dest1!A:A,32-BIN2DEC(MID($B310,6,5))),"--")</f>
        <v>LC</v>
      </c>
      <c r="L310" s="27">
        <f t="shared" si="40"/>
        <v>1</v>
      </c>
      <c r="M310" s="27" t="str" cm="1">
        <f t="array" ref="M310">IF(AND(I310&lt;&gt;"CONST",L310=0),INDEX(Source2!A:A,16-BIN2DEC(MID($B310,11,4))),"--")</f>
        <v>--</v>
      </c>
      <c r="N310" s="23" t="str" cm="1">
        <f t="array" ref="N310">IF(AND(I310&lt;&gt;"CONST",L310=0),INDEX('D2'!A:A,4-BIN2DEC(MID($B310,15,2))),"--")</f>
        <v>--</v>
      </c>
      <c r="O310" s="6">
        <f t="shared" si="44"/>
        <v>0</v>
      </c>
      <c r="P310" s="6">
        <f t="shared" si="41"/>
        <v>0</v>
      </c>
      <c r="Q310" s="6">
        <f t="shared" si="42"/>
        <v>0</v>
      </c>
      <c r="R310" s="3" t="str" cm="1">
        <f t="array" ref="R310">INDEX(Types!A:A,1+BIN2DEC(MID($B310,20,2)))</f>
        <v>Control</v>
      </c>
      <c r="S310" s="3" t="str" cm="1">
        <f t="array" ref="S310">IF(R310="ALU",INDEX(ALUOps!A:A,32-BIN2DEC(MID($B310,22,5))),"")</f>
        <v/>
      </c>
      <c r="T310" s="3" t="str" cm="1">
        <f t="array" ref="T310">IF(R310="ALU",INDEX(Tmp!A:A,4-BIN2DEC(MID($B310,27,2))),"")</f>
        <v/>
      </c>
      <c r="U310" s="6" t="str">
        <f t="shared" si="43"/>
        <v/>
      </c>
      <c r="V310" t="str" cm="1">
        <f t="array" ref="V310">IF(R310="Jump",INDEX(Jcond!A:A,16-BIN2DEC(MID($B310,22,4))),"")</f>
        <v/>
      </c>
      <c r="W310" t="str">
        <f t="shared" si="45"/>
        <v/>
      </c>
      <c r="X310" s="5" t="str" cm="1">
        <f t="array" ref="X310">IF(R310="Control",INDEX(IC!A:A,16-BIN2DEC(MID($B310,21,4))),"")</f>
        <v>--</v>
      </c>
      <c r="Y310" s="5" t="str" cm="1">
        <f t="array" ref="Y310">IF(X310="CALL",INDEX(Subroutines!A:A,32-BIN2DEC(MID($B310,25,5))),"")</f>
        <v/>
      </c>
      <c r="Z310" s="5" t="str" cm="1">
        <f t="array" ref="Z310">IF(R310="Control",INDEX(EC!A:A,8-BIN2DEC(MID($B310,25,3))),"")</f>
        <v>--</v>
      </c>
      <c r="AA310" s="5" t="str" cm="1">
        <f t="array" ref="AA310">IF(R310="Control",INDEX(SR!A:A,4-BIN2DEC(MID($B310,28,2))),"")</f>
        <v>--</v>
      </c>
      <c r="AD310" t="s">
        <v>1204</v>
      </c>
      <c r="AE310" s="1" t="s">
        <v>1206</v>
      </c>
      <c r="AJ310" s="1" t="s">
        <v>305</v>
      </c>
    </row>
    <row r="311" spans="1:36" x14ac:dyDescent="0.25">
      <c r="A311" s="4" t="str">
        <f t="shared" si="38"/>
        <v>135</v>
      </c>
      <c r="B311" s="2" t="s">
        <v>4</v>
      </c>
      <c r="C311" s="35" t="s">
        <v>1127</v>
      </c>
      <c r="D311" s="3"/>
      <c r="E311" s="3"/>
      <c r="F311" s="3"/>
      <c r="G311" s="3"/>
      <c r="H311" s="3">
        <f t="shared" si="39"/>
        <v>1</v>
      </c>
      <c r="I311" s="27" t="str" cm="1">
        <f t="array" ref="I311">IF(H311=0,INDEX(Source1!A:A, 32-BIN2DEC(LEFT($B311,5))),"--")</f>
        <v>--</v>
      </c>
      <c r="J311" s="63" t="str">
        <f t="shared" si="37"/>
        <v>--</v>
      </c>
      <c r="K311" s="27" t="str" cm="1">
        <f t="array" ref="K311">IF(H311=0,INDEX(Dest1!A:A,32-BIN2DEC(MID($B311,6,5))),"--")</f>
        <v>--</v>
      </c>
      <c r="L311" s="27">
        <f t="shared" si="40"/>
        <v>1</v>
      </c>
      <c r="M311" s="27" t="str" cm="1">
        <f t="array" ref="M311">IF(AND(I311&lt;&gt;"CONST",L311=0),INDEX(Source2!A:A,16-BIN2DEC(MID($B311,11,4))),"--")</f>
        <v>--</v>
      </c>
      <c r="N311" s="23" t="str" cm="1">
        <f t="array" ref="N311">IF(AND(I311&lt;&gt;"CONST",L311=0),INDEX('D2'!A:A,4-BIN2DEC(MID($B311,15,2))),"--")</f>
        <v>--</v>
      </c>
      <c r="O311" s="6">
        <f t="shared" si="44"/>
        <v>0</v>
      </c>
      <c r="P311" s="6">
        <f t="shared" si="41"/>
        <v>0</v>
      </c>
      <c r="Q311" s="6">
        <f t="shared" si="42"/>
        <v>0</v>
      </c>
      <c r="R311" s="3" t="str" cm="1">
        <f t="array" ref="R311">INDEX(Types!A:A,1+BIN2DEC(MID($B311,20,2)))</f>
        <v>Control</v>
      </c>
      <c r="S311" s="3" t="str" cm="1">
        <f t="array" ref="S311">IF(R311="ALU",INDEX(ALUOps!A:A,32-BIN2DEC(MID($B311,22,5))),"")</f>
        <v/>
      </c>
      <c r="T311" s="3" t="str" cm="1">
        <f t="array" ref="T311">IF(R311="ALU",INDEX(Tmp!A:A,4-BIN2DEC(MID($B311,27,2))),"")</f>
        <v/>
      </c>
      <c r="U311" s="6" t="str">
        <f t="shared" si="43"/>
        <v/>
      </c>
      <c r="V311" t="str" cm="1">
        <f t="array" ref="V311">IF(R311="Jump",INDEX(Jcond!A:A,16-BIN2DEC(MID($B311,22,4))),"")</f>
        <v/>
      </c>
      <c r="W311" t="str">
        <f t="shared" si="45"/>
        <v/>
      </c>
      <c r="X311" s="5" t="str" cm="1">
        <f t="array" ref="X311">IF(R311="Control",INDEX(IC!A:A,16-BIN2DEC(MID($B311,21,4))),"")</f>
        <v>--</v>
      </c>
      <c r="Y311" s="5" t="str" cm="1">
        <f t="array" ref="Y311">IF(X311="CALL",INDEX(Subroutines!A:A,32-BIN2DEC(MID($B311,25,5))),"")</f>
        <v/>
      </c>
      <c r="Z311" s="5" t="str" cm="1">
        <f t="array" ref="Z311">IF(R311="Control",INDEX(EC!A:A,8-BIN2DEC(MID($B311,25,3))),"")</f>
        <v>--</v>
      </c>
      <c r="AA311" s="5" t="str" cm="1">
        <f t="array" ref="AA311">IF(R311="Control",INDEX(SR!A:A,4-BIN2DEC(MID($B311,28,2))),"")</f>
        <v>--</v>
      </c>
    </row>
    <row r="312" spans="1:36" x14ac:dyDescent="0.25">
      <c r="A312" s="4" t="str">
        <f t="shared" si="38"/>
        <v>136</v>
      </c>
      <c r="B312" s="2" t="s">
        <v>306</v>
      </c>
      <c r="C312" s="35" t="s">
        <v>1128</v>
      </c>
      <c r="D312" s="3"/>
      <c r="E312" s="3"/>
      <c r="F312" s="3"/>
      <c r="G312" s="3"/>
      <c r="H312" s="3">
        <f t="shared" si="39"/>
        <v>0</v>
      </c>
      <c r="I312" s="27" t="str" cm="1">
        <f t="array" ref="I312">IF(H312=0,INDEX(Source1!A:A, 32-BIN2DEC(LEFT($B312,5))),"--")</f>
        <v>Q</v>
      </c>
      <c r="J312" s="63" t="str">
        <f t="shared" si="37"/>
        <v>--</v>
      </c>
      <c r="K312" s="27" t="str" cm="1">
        <f t="array" ref="K312">IF(H312=0,INDEX(Dest1!A:A,32-BIN2DEC(MID($B312,6,5))),"--")</f>
        <v>tmpAL</v>
      </c>
      <c r="L312" s="27">
        <f t="shared" si="40"/>
        <v>1</v>
      </c>
      <c r="M312" s="27" t="str" cm="1">
        <f t="array" ref="M312">IF(AND(I312&lt;&gt;"CONST",L312=0),INDEX(Source2!A:A,16-BIN2DEC(MID($B312,11,4))),"--")</f>
        <v>--</v>
      </c>
      <c r="N312" s="23" t="str" cm="1">
        <f t="array" ref="N312">IF(AND(I312&lt;&gt;"CONST",L312=0),INDEX('D2'!A:A,4-BIN2DEC(MID($B312,15,2))),"--")</f>
        <v>--</v>
      </c>
      <c r="O312" s="6">
        <f t="shared" si="44"/>
        <v>0</v>
      </c>
      <c r="P312" s="6">
        <f t="shared" si="41"/>
        <v>0</v>
      </c>
      <c r="Q312" s="6">
        <f t="shared" si="42"/>
        <v>0</v>
      </c>
      <c r="R312" s="3" t="str" cm="1">
        <f t="array" ref="R312">INDEX(Types!A:A,1+BIN2DEC(MID($B312,20,2)))</f>
        <v>Jump</v>
      </c>
      <c r="S312" s="3" t="str" cm="1">
        <f t="array" ref="S312">IF(R312="ALU",INDEX(ALUOps!A:A,32-BIN2DEC(MID($B312,22,5))),"")</f>
        <v/>
      </c>
      <c r="T312" s="3" t="str" cm="1">
        <f t="array" ref="T312">IF(R312="ALU",INDEX(Tmp!A:A,4-BIN2DEC(MID($B312,27,2))),"")</f>
        <v/>
      </c>
      <c r="U312" s="6" t="str">
        <f t="shared" si="43"/>
        <v/>
      </c>
      <c r="V312" t="str" cm="1">
        <f t="array" ref="V312">IF(R312="Jump",INDEX(Jcond!A:A,16-BIN2DEC(MID($B312,22,4))),"")</f>
        <v>REP</v>
      </c>
      <c r="W312" s="44">
        <f t="shared" si="45"/>
        <v>4</v>
      </c>
      <c r="X312" s="5" t="str" cm="1">
        <f t="array" ref="X312">IF(R312="Control",INDEX(IC!A:A,16-BIN2DEC(MID($B312,21,4))),"")</f>
        <v/>
      </c>
      <c r="Y312" s="5" t="str" cm="1">
        <f t="array" ref="Y312">IF(X312="CALL",INDEX(Subroutines!A:A,32-BIN2DEC(MID($B312,25,5))),"")</f>
        <v/>
      </c>
      <c r="Z312" s="5" t="str" cm="1">
        <f t="array" ref="Z312">IF(R312="Control",INDEX(EC!A:A,8-BIN2DEC(MID($B312,25,3))),"")</f>
        <v/>
      </c>
      <c r="AA312" s="5" t="str" cm="1">
        <f t="array" ref="AA312">IF(R312="Control",INDEX(SR!A:A,4-BIN2DEC(MID($B312,28,2))),"")</f>
        <v/>
      </c>
      <c r="AE312" s="1" t="s">
        <v>1205</v>
      </c>
    </row>
    <row r="313" spans="1:36" x14ac:dyDescent="0.25">
      <c r="A313" s="4" t="str">
        <f t="shared" si="38"/>
        <v>137</v>
      </c>
      <c r="B313" s="2" t="s">
        <v>39</v>
      </c>
      <c r="C313" s="35" t="s">
        <v>1129</v>
      </c>
      <c r="D313" s="3"/>
      <c r="E313" s="3"/>
      <c r="F313" s="3"/>
      <c r="G313" s="3"/>
      <c r="H313" s="3">
        <f t="shared" si="39"/>
        <v>1</v>
      </c>
      <c r="I313" s="27" t="str" cm="1">
        <f t="array" ref="I313">IF(H313=0,INDEX(Source1!A:A, 32-BIN2DEC(LEFT($B313,5))),"--")</f>
        <v>--</v>
      </c>
      <c r="J313" s="63" t="str">
        <f t="shared" si="37"/>
        <v>--</v>
      </c>
      <c r="K313" s="27" t="str" cm="1">
        <f t="array" ref="K313">IF(H313=0,INDEX(Dest1!A:A,32-BIN2DEC(MID($B313,6,5))),"--")</f>
        <v>--</v>
      </c>
      <c r="L313" s="27">
        <f t="shared" si="40"/>
        <v>1</v>
      </c>
      <c r="M313" s="27" t="str" cm="1">
        <f t="array" ref="M313">IF(AND(I313&lt;&gt;"CONST",L313=0),INDEX(Source2!A:A,16-BIN2DEC(MID($B313,11,4))),"--")</f>
        <v>--</v>
      </c>
      <c r="N313" s="23" t="str" cm="1">
        <f t="array" ref="N313">IF(AND(I313&lt;&gt;"CONST",L313=0),INDEX('D2'!A:A,4-BIN2DEC(MID($B313,15,2))),"--")</f>
        <v>--</v>
      </c>
      <c r="O313" s="6">
        <f t="shared" si="44"/>
        <v>0</v>
      </c>
      <c r="P313" s="6">
        <f t="shared" si="41"/>
        <v>0</v>
      </c>
      <c r="Q313" s="6">
        <f t="shared" si="42"/>
        <v>1</v>
      </c>
      <c r="R313" s="3" t="str" cm="1">
        <f t="array" ref="R313">INDEX(Types!A:A,1+BIN2DEC(MID($B313,20,2)))</f>
        <v>Control</v>
      </c>
      <c r="S313" s="3" t="str" cm="1">
        <f t="array" ref="S313">IF(R313="ALU",INDEX(ALUOps!A:A,32-BIN2DEC(MID($B313,22,5))),"")</f>
        <v/>
      </c>
      <c r="T313" s="3" t="str" cm="1">
        <f t="array" ref="T313">IF(R313="ALU",INDEX(Tmp!A:A,4-BIN2DEC(MID($B313,27,2))),"")</f>
        <v/>
      </c>
      <c r="U313" s="6" t="str">
        <f t="shared" si="43"/>
        <v/>
      </c>
      <c r="V313" t="str" cm="1">
        <f t="array" ref="V313">IF(R313="Jump",INDEX(Jcond!A:A,16-BIN2DEC(MID($B313,22,4))),"")</f>
        <v/>
      </c>
      <c r="W313" t="str">
        <f t="shared" si="45"/>
        <v/>
      </c>
      <c r="X313" s="5" t="str" cm="1">
        <f t="array" ref="X313">IF(R313="Control",INDEX(IC!A:A,16-BIN2DEC(MID($B313,21,4))),"")</f>
        <v>--</v>
      </c>
      <c r="Y313" s="5" t="str" cm="1">
        <f t="array" ref="Y313">IF(X313="CALL",INDEX(Subroutines!A:A,32-BIN2DEC(MID($B313,25,5))),"")</f>
        <v/>
      </c>
      <c r="Z313" s="5" t="str" cm="1">
        <f t="array" ref="Z313">IF(R313="Control",INDEX(EC!A:A,8-BIN2DEC(MID($B313,25,3))),"")</f>
        <v>--</v>
      </c>
      <c r="AA313" s="5" t="str" cm="1">
        <f t="array" ref="AA313">IF(R313="Control",INDEX(SR!A:A,4-BIN2DEC(MID($B313,28,2))),"")</f>
        <v>--</v>
      </c>
      <c r="AE313" s="1" t="s">
        <v>1208</v>
      </c>
    </row>
    <row r="314" spans="1:36" x14ac:dyDescent="0.25">
      <c r="A314" s="4" t="str">
        <f t="shared" si="38"/>
        <v>138</v>
      </c>
      <c r="B314" s="2" t="s">
        <v>307</v>
      </c>
      <c r="C314" s="45" t="s">
        <v>1130</v>
      </c>
      <c r="D314" s="2" t="s">
        <v>308</v>
      </c>
      <c r="E314" s="2" t="s">
        <v>927</v>
      </c>
      <c r="F314" s="2" t="s">
        <v>928</v>
      </c>
      <c r="G314" s="2"/>
      <c r="H314" s="3">
        <f t="shared" si="39"/>
        <v>0</v>
      </c>
      <c r="I314" s="27" t="str" cm="1">
        <f t="array" ref="I314">IF(H314=0,INDEX(Source1!A:A, 32-BIN2DEC(LEFT($B314,5))),"--")</f>
        <v>LC</v>
      </c>
      <c r="J314" s="63" t="str">
        <f t="shared" si="37"/>
        <v>--</v>
      </c>
      <c r="K314" s="27" t="str" cm="1">
        <f t="array" ref="K314">IF(H314=0,INDEX(Dest1!A:A,32-BIN2DEC(MID($B314,6,5))),"--")</f>
        <v>C</v>
      </c>
      <c r="L314" s="27">
        <f t="shared" si="40"/>
        <v>1</v>
      </c>
      <c r="M314" s="27" t="str" cm="1">
        <f t="array" ref="M314">IF(AND(I314&lt;&gt;"CONST",L314=0),INDEX(Source2!A:A,16-BIN2DEC(MID($B314,11,4))),"--")</f>
        <v>--</v>
      </c>
      <c r="N314" s="23" t="str" cm="1">
        <f t="array" ref="N314">IF(AND(I314&lt;&gt;"CONST",L314=0),INDEX('D2'!A:A,4-BIN2DEC(MID($B314,15,2))),"--")</f>
        <v>--</v>
      </c>
      <c r="O314" s="6">
        <f t="shared" si="44"/>
        <v>0</v>
      </c>
      <c r="P314" s="6">
        <f t="shared" si="41"/>
        <v>0</v>
      </c>
      <c r="Q314" s="6">
        <f t="shared" si="42"/>
        <v>0</v>
      </c>
      <c r="R314" s="3" t="str" cm="1">
        <f t="array" ref="R314">INDEX(Types!A:A,1+BIN2DEC(MID($B314,20,2)))</f>
        <v>Control</v>
      </c>
      <c r="S314" s="3" t="str" cm="1">
        <f t="array" ref="S314">IF(R314="ALU",INDEX(ALUOps!A:A,32-BIN2DEC(MID($B314,22,5))),"")</f>
        <v/>
      </c>
      <c r="T314" s="3" t="str" cm="1">
        <f t="array" ref="T314">IF(R314="ALU",INDEX(Tmp!A:A,4-BIN2DEC(MID($B314,27,2))),"")</f>
        <v/>
      </c>
      <c r="U314" s="6" t="str">
        <f t="shared" si="43"/>
        <v/>
      </c>
      <c r="V314" t="str" cm="1">
        <f t="array" ref="V314">IF(R314="Jump",INDEX(Jcond!A:A,16-BIN2DEC(MID($B314,22,4))),"")</f>
        <v/>
      </c>
      <c r="W314" t="str">
        <f t="shared" si="45"/>
        <v/>
      </c>
      <c r="X314" s="5" t="str" cm="1">
        <f t="array" ref="X314">IF(R314="Control",INDEX(IC!A:A,16-BIN2DEC(MID($B314,21,4))),"")</f>
        <v>--</v>
      </c>
      <c r="Y314" s="5" t="str" cm="1">
        <f t="array" ref="Y314">IF(X314="CALL",INDEX(Subroutines!A:A,32-BIN2DEC(MID($B314,25,5))),"")</f>
        <v/>
      </c>
      <c r="Z314" s="5" t="str" cm="1">
        <f t="array" ref="Z314">IF(R314="Control",INDEX(EC!A:A,8-BIN2DEC(MID($B314,25,3))),"")</f>
        <v>--</v>
      </c>
      <c r="AA314" s="5" t="str" cm="1">
        <f t="array" ref="AA314">IF(R314="Control",INDEX(SR!A:A,4-BIN2DEC(MID($B314,28,2))),"")</f>
        <v>--</v>
      </c>
      <c r="AE314" s="1" t="s">
        <v>1207</v>
      </c>
      <c r="AJ314" s="1" t="s">
        <v>309</v>
      </c>
    </row>
    <row r="315" spans="1:36" x14ac:dyDescent="0.25">
      <c r="A315" s="4" t="str">
        <f t="shared" si="38"/>
        <v>139</v>
      </c>
      <c r="B315" s="2" t="s">
        <v>310</v>
      </c>
      <c r="C315" s="45" t="s">
        <v>1131</v>
      </c>
      <c r="D315" s="3"/>
      <c r="E315" s="3"/>
      <c r="F315" s="3"/>
      <c r="G315" s="3"/>
      <c r="H315" s="3">
        <f t="shared" si="39"/>
        <v>0</v>
      </c>
      <c r="I315" s="27" t="str" cm="1">
        <f t="array" ref="I315">IF(H315=0,INDEX(Source1!A:A, 32-BIN2DEC(LEFT($B315,5))),"--")</f>
        <v>tmpA</v>
      </c>
      <c r="J315" s="63" t="str">
        <f t="shared" si="37"/>
        <v>--</v>
      </c>
      <c r="K315" s="27" t="str" cm="1">
        <f t="array" ref="K315">IF(H315=0,INDEX(Dest1!A:A,32-BIN2DEC(MID($B315,6,5))),"--")</f>
        <v>tmpBL</v>
      </c>
      <c r="L315" s="27">
        <f t="shared" si="40"/>
        <v>1</v>
      </c>
      <c r="M315" s="27" t="str" cm="1">
        <f t="array" ref="M315">IF(AND(I315&lt;&gt;"CONST",L315=0),INDEX(Source2!A:A,16-BIN2DEC(MID($B315,11,4))),"--")</f>
        <v>--</v>
      </c>
      <c r="N315" s="23" t="str" cm="1">
        <f t="array" ref="N315">IF(AND(I315&lt;&gt;"CONST",L315=0),INDEX('D2'!A:A,4-BIN2DEC(MID($B315,15,2))),"--")</f>
        <v>--</v>
      </c>
      <c r="O315" s="6">
        <f t="shared" si="44"/>
        <v>0</v>
      </c>
      <c r="P315" s="6">
        <f t="shared" si="41"/>
        <v>0</v>
      </c>
      <c r="Q315" s="6">
        <f t="shared" si="42"/>
        <v>0</v>
      </c>
      <c r="R315" s="3" t="str" cm="1">
        <f t="array" ref="R315">INDEX(Types!A:A,1+BIN2DEC(MID($B315,20,2)))</f>
        <v>Control</v>
      </c>
      <c r="S315" s="3" t="str" cm="1">
        <f t="array" ref="S315">IF(R315="ALU",INDEX(ALUOps!A:A,32-BIN2DEC(MID($B315,22,5))),"")</f>
        <v/>
      </c>
      <c r="T315" s="3" t="str" cm="1">
        <f t="array" ref="T315">IF(R315="ALU",INDEX(Tmp!A:A,4-BIN2DEC(MID($B315,27,2))),"")</f>
        <v/>
      </c>
      <c r="U315" s="6" t="str">
        <f t="shared" si="43"/>
        <v/>
      </c>
      <c r="V315" t="str" cm="1">
        <f t="array" ref="V315">IF(R315="Jump",INDEX(Jcond!A:A,16-BIN2DEC(MID($B315,22,4))),"")</f>
        <v/>
      </c>
      <c r="W315" t="str">
        <f t="shared" si="45"/>
        <v/>
      </c>
      <c r="X315" s="5" t="str" cm="1">
        <f t="array" ref="X315">IF(R315="Control",INDEX(IC!A:A,16-BIN2DEC(MID($B315,21,4))),"")</f>
        <v>SUSP</v>
      </c>
      <c r="Y315" s="5" t="str" cm="1">
        <f t="array" ref="Y315">IF(X315="CALL",INDEX(Subroutines!A:A,32-BIN2DEC(MID($B315,25,5))),"")</f>
        <v/>
      </c>
      <c r="Z315" s="5" t="str" cm="1">
        <f t="array" ref="Z315">IF(R315="Control",INDEX(EC!A:A,8-BIN2DEC(MID($B315,25,3))),"")</f>
        <v>--</v>
      </c>
      <c r="AA315" s="5" t="str" cm="1">
        <f t="array" ref="AA315">IF(R315="Control",INDEX(SR!A:A,4-BIN2DEC(MID($B315,28,2))),"")</f>
        <v>--</v>
      </c>
    </row>
    <row r="316" spans="1:36" x14ac:dyDescent="0.25">
      <c r="A316" s="4" t="str">
        <f t="shared" si="38"/>
        <v>13A</v>
      </c>
      <c r="B316" s="2" t="s">
        <v>311</v>
      </c>
      <c r="C316" s="35" t="s">
        <v>1132</v>
      </c>
      <c r="D316" s="3"/>
      <c r="E316" s="3"/>
      <c r="F316" s="3"/>
      <c r="G316" s="3"/>
      <c r="H316" s="3">
        <f t="shared" si="39"/>
        <v>0</v>
      </c>
      <c r="I316" s="27" t="str" cm="1">
        <f t="array" ref="I316">IF(H316=0,INDEX(Source1!A:A, 32-BIN2DEC(LEFT($B316,5))),"--")</f>
        <v>PC</v>
      </c>
      <c r="J316" s="63" t="str">
        <f t="shared" si="37"/>
        <v>--</v>
      </c>
      <c r="K316" s="27" t="str" cm="1">
        <f t="array" ref="K316">IF(H316=0,INDEX(Dest1!A:A,32-BIN2DEC(MID($B316,6,5))),"--")</f>
        <v>tmpA</v>
      </c>
      <c r="L316" s="27">
        <f t="shared" si="40"/>
        <v>1</v>
      </c>
      <c r="M316" s="27" t="str" cm="1">
        <f t="array" ref="M316">IF(AND(I316&lt;&gt;"CONST",L316=0),INDEX(Source2!A:A,16-BIN2DEC(MID($B316,11,4))),"--")</f>
        <v>--</v>
      </c>
      <c r="N316" s="23" t="str" cm="1">
        <f t="array" ref="N316">IF(AND(I316&lt;&gt;"CONST",L316=0),INDEX('D2'!A:A,4-BIN2DEC(MID($B316,15,2))),"--")</f>
        <v>--</v>
      </c>
      <c r="O316" s="6">
        <f t="shared" si="44"/>
        <v>0</v>
      </c>
      <c r="P316" s="6">
        <f t="shared" si="41"/>
        <v>0</v>
      </c>
      <c r="Q316" s="6">
        <f t="shared" si="42"/>
        <v>0</v>
      </c>
      <c r="R316" s="3" t="str" cm="1">
        <f t="array" ref="R316">INDEX(Types!A:A,1+BIN2DEC(MID($B316,20,2)))</f>
        <v>ALU</v>
      </c>
      <c r="S316" s="3" t="str" cm="1">
        <f t="array" ref="S316">IF(R316="ALU",INDEX(ALUOps!A:A,32-BIN2DEC(MID($B316,22,5))),"")</f>
        <v>ADD</v>
      </c>
      <c r="T316" s="3" t="str" cm="1">
        <f t="array" ref="T316">IF(R316="ALU",INDEX(Tmp!A:A,4-BIN2DEC(MID($B316,27,2))),"")</f>
        <v>tmpA</v>
      </c>
      <c r="U316" s="6">
        <f t="shared" si="43"/>
        <v>0</v>
      </c>
      <c r="V316" t="str" cm="1">
        <f t="array" ref="V316">IF(R316="Jump",INDEX(Jcond!A:A,16-BIN2DEC(MID($B316,22,4))),"")</f>
        <v/>
      </c>
      <c r="W316" t="str">
        <f t="shared" si="45"/>
        <v/>
      </c>
      <c r="X316" s="5" t="str" cm="1">
        <f t="array" ref="X316">IF(R316="Control",INDEX(IC!A:A,16-BIN2DEC(MID($B316,21,4))),"")</f>
        <v/>
      </c>
      <c r="Y316" s="5" t="str" cm="1">
        <f t="array" ref="Y316">IF(X316="CALL",INDEX(Subroutines!A:A,32-BIN2DEC(MID($B316,25,5))),"")</f>
        <v/>
      </c>
      <c r="Z316" s="5" t="str" cm="1">
        <f t="array" ref="Z316">IF(R316="Control",INDEX(EC!A:A,8-BIN2DEC(MID($B316,25,3))),"")</f>
        <v/>
      </c>
      <c r="AA316" s="5" t="str" cm="1">
        <f t="array" ref="AA316">IF(R316="Control",INDEX(SR!A:A,4-BIN2DEC(MID($B316,28,2))),"")</f>
        <v/>
      </c>
      <c r="AE316" s="1" t="s">
        <v>1209</v>
      </c>
    </row>
    <row r="317" spans="1:36" s="9" customFormat="1" ht="15.75" thickBot="1" x14ac:dyDescent="0.3">
      <c r="A317" s="7" t="str">
        <f t="shared" si="38"/>
        <v>13B</v>
      </c>
      <c r="B317" s="8" t="s">
        <v>62</v>
      </c>
      <c r="C317" s="38" t="s">
        <v>1133</v>
      </c>
      <c r="D317" s="10"/>
      <c r="E317" s="10"/>
      <c r="F317" s="10"/>
      <c r="G317" s="10"/>
      <c r="H317" s="10">
        <f t="shared" si="39"/>
        <v>0</v>
      </c>
      <c r="I317" s="30" t="str" cm="1">
        <f t="array" ref="I317">IF(H317=0,INDEX(Source1!A:A, 32-BIN2DEC(LEFT($B317,5))),"--")</f>
        <v>SIGMA</v>
      </c>
      <c r="J317" s="66" t="str">
        <f t="shared" si="37"/>
        <v>--</v>
      </c>
      <c r="K317" s="30" t="str" cm="1">
        <f t="array" ref="K317">IF(H317=0,INDEX(Dest1!A:A,32-BIN2DEC(MID($B317,6,5))),"--")</f>
        <v>PC</v>
      </c>
      <c r="L317" s="30">
        <f t="shared" si="40"/>
        <v>1</v>
      </c>
      <c r="M317" s="30" t="str" cm="1">
        <f t="array" ref="M317">IF(AND(I317&lt;&gt;"CONST",L317=0),INDEX(Source2!A:A,16-BIN2DEC(MID($B317,11,4))),"--")</f>
        <v>--</v>
      </c>
      <c r="N317" s="26" t="str" cm="1">
        <f t="array" ref="N317">IF(AND(I317&lt;&gt;"CONST",L317=0),INDEX('D2'!A:A,4-BIN2DEC(MID($B317,15,2))),"--")</f>
        <v>--</v>
      </c>
      <c r="O317" s="11">
        <f t="shared" si="44"/>
        <v>0</v>
      </c>
      <c r="P317" s="11">
        <f t="shared" si="41"/>
        <v>0</v>
      </c>
      <c r="Q317" s="11">
        <f t="shared" si="42"/>
        <v>1</v>
      </c>
      <c r="R317" s="10" t="str" cm="1">
        <f t="array" ref="R317">INDEX(Types!A:A,1+BIN2DEC(MID($B317,20,2)))</f>
        <v>Control</v>
      </c>
      <c r="S317" s="10" t="str" cm="1">
        <f t="array" ref="S317">IF(R317="ALU",INDEX(ALUOps!A:A,32-BIN2DEC(MID($B317,22,5))),"")</f>
        <v/>
      </c>
      <c r="T317" s="10" t="str" cm="1">
        <f t="array" ref="T317">IF(R317="ALU",INDEX(Tmp!A:A,4-BIN2DEC(MID($B317,27,2))),"")</f>
        <v/>
      </c>
      <c r="U317" s="11" t="str">
        <f t="shared" si="43"/>
        <v/>
      </c>
      <c r="V317" s="9" t="str" cm="1">
        <f t="array" ref="V317">IF(R317="Jump",INDEX(Jcond!A:A,16-BIN2DEC(MID($B317,22,4))),"")</f>
        <v/>
      </c>
      <c r="W317" s="9" t="str">
        <f t="shared" si="45"/>
        <v/>
      </c>
      <c r="X317" s="54" t="str" cm="1">
        <f t="array" ref="X317">IF(R317="Control",INDEX(IC!A:A,16-BIN2DEC(MID($B317,21,4))),"")</f>
        <v>FLUSH</v>
      </c>
      <c r="Y317" s="54" t="str" cm="1">
        <f t="array" ref="Y317">IF(X317="CALL",INDEX(Subroutines!A:A,32-BIN2DEC(MID($B317,25,5))),"")</f>
        <v/>
      </c>
      <c r="Z317" s="54" t="str" cm="1">
        <f t="array" ref="Z317">IF(R317="Control",INDEX(EC!A:A,8-BIN2DEC(MID($B317,25,3))),"")</f>
        <v>--</v>
      </c>
      <c r="AA317" s="54" t="str" cm="1">
        <f t="array" ref="AA317">IF(R317="Control",INDEX(SR!A:A,4-BIN2DEC(MID($B317,28,2))),"")</f>
        <v>--</v>
      </c>
      <c r="AE317" s="60"/>
    </row>
    <row r="318" spans="1:36" x14ac:dyDescent="0.25">
      <c r="A318" s="4" t="str">
        <f t="shared" si="38"/>
        <v>13C</v>
      </c>
      <c r="B318" s="2" t="s">
        <v>312</v>
      </c>
      <c r="C318" s="35"/>
      <c r="D318" s="2" t="s">
        <v>313</v>
      </c>
      <c r="E318" s="2" t="s">
        <v>927</v>
      </c>
      <c r="F318" s="2" t="s">
        <v>462</v>
      </c>
      <c r="G318" s="2"/>
      <c r="H318" s="3">
        <f t="shared" si="39"/>
        <v>0</v>
      </c>
      <c r="I318" s="27" t="str" cm="1">
        <f t="array" ref="I318">IF(H318=0,INDEX(Source1!A:A, 32-BIN2DEC(LEFT($B318,5))),"--")</f>
        <v>Q</v>
      </c>
      <c r="J318" s="63" t="str">
        <f t="shared" si="37"/>
        <v>--</v>
      </c>
      <c r="K318" s="27" t="str" cm="1">
        <f t="array" ref="K318">IF(H318=0,INDEX(Dest1!A:A,32-BIN2DEC(MID($B318,6,5))),"--")</f>
        <v>tmpAL</v>
      </c>
      <c r="L318" s="27">
        <f t="shared" si="40"/>
        <v>0</v>
      </c>
      <c r="M318" s="27" t="str" cm="1">
        <f t="array" ref="M318">IF(AND(I318&lt;&gt;"CONST",L318=0),INDEX(Source2!A:A,16-BIN2DEC(MID($B318,11,4))),"--")</f>
        <v>C</v>
      </c>
      <c r="N318" s="23" t="str" cm="1">
        <f t="array" ref="N318">IF(AND(I318&lt;&gt;"CONST",L318=0),INDEX('D2'!A:A,4-BIN2DEC(MID($B318,15,2))),"--")</f>
        <v>tmpB</v>
      </c>
      <c r="O318" s="6">
        <f t="shared" si="44"/>
        <v>0</v>
      </c>
      <c r="P318" s="6">
        <f t="shared" si="41"/>
        <v>0</v>
      </c>
      <c r="Q318" s="6">
        <f t="shared" si="42"/>
        <v>0</v>
      </c>
      <c r="R318" s="3" t="str" cm="1">
        <f t="array" ref="R318">INDEX(Types!A:A,1+BIN2DEC(MID($B318,20,2)))</f>
        <v>ALU</v>
      </c>
      <c r="S318" s="3" t="str" cm="1">
        <f t="array" ref="S318">IF(R318="ALU",INDEX(ALUOps!A:A,32-BIN2DEC(MID($B318,22,5))),"")</f>
        <v>DEC</v>
      </c>
      <c r="T318" s="3" t="str" cm="1">
        <f t="array" ref="T318">IF(R318="ALU",INDEX(Tmp!A:A,4-BIN2DEC(MID($B318,27,2))),"")</f>
        <v>tmpB</v>
      </c>
      <c r="U318" s="6">
        <f t="shared" si="43"/>
        <v>0</v>
      </c>
      <c r="V318" t="str" cm="1">
        <f t="array" ref="V318">IF(R318="Jump",INDEX(Jcond!A:A,16-BIN2DEC(MID($B318,22,4))),"")</f>
        <v/>
      </c>
      <c r="W318" t="str">
        <f t="shared" si="45"/>
        <v/>
      </c>
      <c r="X318" s="5" t="str" cm="1">
        <f t="array" ref="X318">IF(R318="Control",INDEX(IC!A:A,16-BIN2DEC(MID($B318,21,4))),"")</f>
        <v/>
      </c>
      <c r="Y318" s="5" t="str" cm="1">
        <f t="array" ref="Y318">IF(X318="CALL",INDEX(Subroutines!A:A,32-BIN2DEC(MID($B318,25,5))),"")</f>
        <v/>
      </c>
      <c r="Z318" s="5" t="str" cm="1">
        <f t="array" ref="Z318">IF(R318="Control",INDEX(EC!A:A,8-BIN2DEC(MID($B318,25,3))),"")</f>
        <v/>
      </c>
      <c r="AA318" s="5" t="str" cm="1">
        <f t="array" ref="AA318">IF(R318="Control",INDEX(SR!A:A,4-BIN2DEC(MID($B318,28,2))),"")</f>
        <v/>
      </c>
      <c r="AD318" t="s">
        <v>1005</v>
      </c>
      <c r="AJ318" s="1" t="s">
        <v>314</v>
      </c>
    </row>
    <row r="319" spans="1:36" x14ac:dyDescent="0.25">
      <c r="A319" s="4" t="str">
        <f t="shared" si="38"/>
        <v>13D</v>
      </c>
      <c r="B319" s="2" t="s">
        <v>315</v>
      </c>
      <c r="C319" s="35"/>
      <c r="D319" s="3"/>
      <c r="E319" s="3"/>
      <c r="F319" s="3"/>
      <c r="G319" s="3"/>
      <c r="H319" s="3">
        <f t="shared" si="39"/>
        <v>0</v>
      </c>
      <c r="I319" s="27" t="str" cm="1">
        <f t="array" ref="I319">IF(H319=0,INDEX(Source1!A:A, 32-BIN2DEC(LEFT($B319,5))),"--")</f>
        <v>SIGMA</v>
      </c>
      <c r="J319" s="63" t="str">
        <f t="shared" si="37"/>
        <v>--</v>
      </c>
      <c r="K319" s="27" t="str" cm="1">
        <f t="array" ref="K319">IF(H319=0,INDEX(Dest1!A:A,32-BIN2DEC(MID($B319,6,5))),"--")</f>
        <v>C</v>
      </c>
      <c r="L319" s="27">
        <f t="shared" si="40"/>
        <v>1</v>
      </c>
      <c r="M319" s="27" t="str" cm="1">
        <f t="array" ref="M319">IF(AND(I319&lt;&gt;"CONST",L319=0),INDEX(Source2!A:A,16-BIN2DEC(MID($B319,11,4))),"--")</f>
        <v>--</v>
      </c>
      <c r="N319" s="23" t="str" cm="1">
        <f t="array" ref="N319">IF(AND(I319&lt;&gt;"CONST",L319=0),INDEX('D2'!A:A,4-BIN2DEC(MID($B319,15,2))),"--")</f>
        <v>--</v>
      </c>
      <c r="O319" s="6">
        <f t="shared" si="44"/>
        <v>0</v>
      </c>
      <c r="P319" s="6">
        <f t="shared" si="41"/>
        <v>0</v>
      </c>
      <c r="Q319" s="6">
        <f t="shared" si="42"/>
        <v>0</v>
      </c>
      <c r="R319" s="3" t="str" cm="1">
        <f t="array" ref="R319">INDEX(Types!A:A,1+BIN2DEC(MID($B319,20,2)))</f>
        <v>Control</v>
      </c>
      <c r="S319" s="3" t="str" cm="1">
        <f t="array" ref="S319">IF(R319="ALU",INDEX(ALUOps!A:A,32-BIN2DEC(MID($B319,22,5))),"")</f>
        <v/>
      </c>
      <c r="T319" s="3" t="str" cm="1">
        <f t="array" ref="T319">IF(R319="ALU",INDEX(Tmp!A:A,4-BIN2DEC(MID($B319,27,2))),"")</f>
        <v/>
      </c>
      <c r="U319" s="6" t="str">
        <f t="shared" si="43"/>
        <v/>
      </c>
      <c r="V319" t="str" cm="1">
        <f t="array" ref="V319">IF(R319="Jump",INDEX(Jcond!A:A,16-BIN2DEC(MID($B319,22,4))),"")</f>
        <v/>
      </c>
      <c r="W319" t="str">
        <f t="shared" si="45"/>
        <v/>
      </c>
      <c r="X319" s="5" t="str" cm="1">
        <f t="array" ref="X319">IF(R319="Control",INDEX(IC!A:A,16-BIN2DEC(MID($B319,21,4))),"")</f>
        <v>--</v>
      </c>
      <c r="Y319" s="5" t="str" cm="1">
        <f t="array" ref="Y319">IF(X319="CALL",INDEX(Subroutines!A:A,32-BIN2DEC(MID($B319,25,5))),"")</f>
        <v/>
      </c>
      <c r="Z319" s="5" t="str" cm="1">
        <f t="array" ref="Z319">IF(R319="Control",INDEX(EC!A:A,8-BIN2DEC(MID($B319,25,3))),"")</f>
        <v>--</v>
      </c>
      <c r="AA319" s="5" t="str" cm="1">
        <f t="array" ref="AA319">IF(R319="Control",INDEX(SR!A:A,4-BIN2DEC(MID($B319,28,2))),"")</f>
        <v>--</v>
      </c>
    </row>
    <row r="320" spans="1:36" x14ac:dyDescent="0.25">
      <c r="A320" s="4" t="str">
        <f t="shared" si="38"/>
        <v>13E</v>
      </c>
      <c r="B320" s="2" t="s">
        <v>316</v>
      </c>
      <c r="C320" s="35"/>
      <c r="D320" s="3"/>
      <c r="E320" s="3"/>
      <c r="F320" s="3"/>
      <c r="G320" s="3"/>
      <c r="H320" s="3">
        <f t="shared" si="39"/>
        <v>0</v>
      </c>
      <c r="I320" s="27" t="str" cm="1">
        <f t="array" ref="I320">IF(H320=0,INDEX(Source1!A:A, 32-BIN2DEC(LEFT($B320,5))),"--")</f>
        <v>C</v>
      </c>
      <c r="J320" s="63" t="str">
        <f t="shared" si="37"/>
        <v>--</v>
      </c>
      <c r="K320" s="27" t="str" cm="1">
        <f t="array" ref="K320">IF(H320=0,INDEX(Dest1!A:A,32-BIN2DEC(MID($B320,6,5))),"--")</f>
        <v>LC</v>
      </c>
      <c r="L320" s="27">
        <f t="shared" si="40"/>
        <v>1</v>
      </c>
      <c r="M320" s="27" t="str" cm="1">
        <f t="array" ref="M320">IF(AND(I320&lt;&gt;"CONST",L320=0),INDEX(Source2!A:A,16-BIN2DEC(MID($B320,11,4))),"--")</f>
        <v>--</v>
      </c>
      <c r="N320" s="23" t="str" cm="1">
        <f t="array" ref="N320">IF(AND(I320&lt;&gt;"CONST",L320=0),INDEX('D2'!A:A,4-BIN2DEC(MID($B320,15,2))),"--")</f>
        <v>--</v>
      </c>
      <c r="O320" s="6">
        <f t="shared" si="44"/>
        <v>0</v>
      </c>
      <c r="P320" s="6">
        <f t="shared" si="41"/>
        <v>0</v>
      </c>
      <c r="Q320" s="6">
        <f t="shared" si="42"/>
        <v>0</v>
      </c>
      <c r="R320" s="3" t="str" cm="1">
        <f t="array" ref="R320">INDEX(Types!A:A,1+BIN2DEC(MID($B320,20,2)))</f>
        <v>Jump</v>
      </c>
      <c r="S320" s="3" t="str" cm="1">
        <f t="array" ref="S320">IF(R320="ALU",INDEX(ALUOps!A:A,32-BIN2DEC(MID($B320,22,5))),"")</f>
        <v/>
      </c>
      <c r="T320" s="3" t="str" cm="1">
        <f t="array" ref="T320">IF(R320="ALU",INDEX(Tmp!A:A,4-BIN2DEC(MID($B320,27,2))),"")</f>
        <v/>
      </c>
      <c r="U320" s="6" t="str">
        <f t="shared" si="43"/>
        <v/>
      </c>
      <c r="V320" t="str" cm="1">
        <f t="array" ref="V320">IF(R320="Jump",INDEX(Jcond!A:A,16-BIN2DEC(MID($B320,22,4))),"")</f>
        <v>JNZ</v>
      </c>
      <c r="W320" s="44">
        <f t="shared" si="45"/>
        <v>5</v>
      </c>
      <c r="X320" s="5" t="str" cm="1">
        <f t="array" ref="X320">IF(R320="Control",INDEX(IC!A:A,16-BIN2DEC(MID($B320,21,4))),"")</f>
        <v/>
      </c>
      <c r="Y320" s="5" t="str" cm="1">
        <f t="array" ref="Y320">IF(X320="CALL",INDEX(Subroutines!A:A,32-BIN2DEC(MID($B320,25,5))),"")</f>
        <v/>
      </c>
      <c r="Z320" s="5" t="str" cm="1">
        <f t="array" ref="Z320">IF(R320="Control",INDEX(EC!A:A,8-BIN2DEC(MID($B320,25,3))),"")</f>
        <v/>
      </c>
      <c r="AA320" s="5" t="str" cm="1">
        <f t="array" ref="AA320">IF(R320="Control",INDEX(SR!A:A,4-BIN2DEC(MID($B320,28,2))),"")</f>
        <v/>
      </c>
    </row>
    <row r="321" spans="1:36" s="9" customFormat="1" ht="15.75" thickBot="1" x14ac:dyDescent="0.3">
      <c r="A321" s="7" t="str">
        <f t="shared" si="38"/>
        <v>13F</v>
      </c>
      <c r="B321" s="8" t="s">
        <v>39</v>
      </c>
      <c r="C321" s="38"/>
      <c r="D321" s="10"/>
      <c r="E321" s="10"/>
      <c r="F321" s="10"/>
      <c r="G321" s="10"/>
      <c r="H321" s="10">
        <f t="shared" si="39"/>
        <v>1</v>
      </c>
      <c r="I321" s="30" t="str" cm="1">
        <f t="array" ref="I321">IF(H321=0,INDEX(Source1!A:A, 32-BIN2DEC(LEFT($B321,5))),"--")</f>
        <v>--</v>
      </c>
      <c r="J321" s="66" t="str">
        <f t="shared" si="37"/>
        <v>--</v>
      </c>
      <c r="K321" s="30" t="str" cm="1">
        <f t="array" ref="K321">IF(H321=0,INDEX(Dest1!A:A,32-BIN2DEC(MID($B321,6,5))),"--")</f>
        <v>--</v>
      </c>
      <c r="L321" s="30">
        <f t="shared" si="40"/>
        <v>1</v>
      </c>
      <c r="M321" s="30" t="str" cm="1">
        <f t="array" ref="M321">IF(AND(I321&lt;&gt;"CONST",L321=0),INDEX(Source2!A:A,16-BIN2DEC(MID($B321,11,4))),"--")</f>
        <v>--</v>
      </c>
      <c r="N321" s="26" t="str" cm="1">
        <f t="array" ref="N321">IF(AND(I321&lt;&gt;"CONST",L321=0),INDEX('D2'!A:A,4-BIN2DEC(MID($B321,15,2))),"--")</f>
        <v>--</v>
      </c>
      <c r="O321" s="11">
        <f t="shared" si="44"/>
        <v>0</v>
      </c>
      <c r="P321" s="11">
        <f t="shared" si="41"/>
        <v>0</v>
      </c>
      <c r="Q321" s="11">
        <f t="shared" si="42"/>
        <v>1</v>
      </c>
      <c r="R321" s="10" t="str" cm="1">
        <f t="array" ref="R321">INDEX(Types!A:A,1+BIN2DEC(MID($B321,20,2)))</f>
        <v>Control</v>
      </c>
      <c r="S321" s="10" t="str" cm="1">
        <f t="array" ref="S321">IF(R321="ALU",INDEX(ALUOps!A:A,32-BIN2DEC(MID($B321,22,5))),"")</f>
        <v/>
      </c>
      <c r="T321" s="10" t="str" cm="1">
        <f t="array" ref="T321">IF(R321="ALU",INDEX(Tmp!A:A,4-BIN2DEC(MID($B321,27,2))),"")</f>
        <v/>
      </c>
      <c r="U321" s="11" t="str">
        <f t="shared" si="43"/>
        <v/>
      </c>
      <c r="V321" s="9" t="str" cm="1">
        <f t="array" ref="V321">IF(R321="Jump",INDEX(Jcond!A:A,16-BIN2DEC(MID($B321,22,4))),"")</f>
        <v/>
      </c>
      <c r="W321" s="9" t="str">
        <f t="shared" si="45"/>
        <v/>
      </c>
      <c r="X321" s="54" t="str" cm="1">
        <f t="array" ref="X321">IF(R321="Control",INDEX(IC!A:A,16-BIN2DEC(MID($B321,21,4))),"")</f>
        <v>--</v>
      </c>
      <c r="Y321" s="54" t="str" cm="1">
        <f t="array" ref="Y321">IF(X321="CALL",INDEX(Subroutines!A:A,32-BIN2DEC(MID($B321,25,5))),"")</f>
        <v/>
      </c>
      <c r="Z321" s="54" t="str" cm="1">
        <f t="array" ref="Z321">IF(R321="Control",INDEX(EC!A:A,8-BIN2DEC(MID($B321,25,3))),"")</f>
        <v>--</v>
      </c>
      <c r="AA321" s="54" t="str" cm="1">
        <f t="array" ref="AA321">IF(R321="Control",INDEX(SR!A:A,4-BIN2DEC(MID($B321,28,2))),"")</f>
        <v>--</v>
      </c>
      <c r="AE321" s="60"/>
    </row>
    <row r="322" spans="1:36" x14ac:dyDescent="0.25">
      <c r="A322" s="4" t="str">
        <f t="shared" si="38"/>
        <v>140</v>
      </c>
      <c r="B322" s="2" t="s">
        <v>317</v>
      </c>
      <c r="C322" s="35"/>
      <c r="D322" s="2" t="s">
        <v>318</v>
      </c>
      <c r="E322" s="2" t="s">
        <v>927</v>
      </c>
      <c r="F322" s="2" t="s">
        <v>462</v>
      </c>
      <c r="G322" s="2"/>
      <c r="H322" s="3">
        <f t="shared" si="39"/>
        <v>0</v>
      </c>
      <c r="I322" s="27" t="str" cm="1">
        <f t="array" ref="I322">IF(H322=0,INDEX(Source1!A:A, 32-BIN2DEC(LEFT($B322,5))),"--")</f>
        <v>Q</v>
      </c>
      <c r="J322" s="63" t="str">
        <f t="shared" ref="J322:J385" si="46">IF(I322="CONST",31-BIN2DEC(MID($B322,12,5)),"--")</f>
        <v>--</v>
      </c>
      <c r="K322" s="27" t="str" cm="1">
        <f t="array" ref="K322">IF(H322=0,INDEX(Dest1!A:A,32-BIN2DEC(MID($B322,6,5))),"--")</f>
        <v>tmpAL</v>
      </c>
      <c r="L322" s="27">
        <f t="shared" si="40"/>
        <v>0</v>
      </c>
      <c r="M322" s="27" t="str" cm="1">
        <f t="array" ref="M322">IF(AND(I322&lt;&gt;"CONST",L322=0),INDEX(Source2!A:A,16-BIN2DEC(MID($B322,11,4))),"--")</f>
        <v>C</v>
      </c>
      <c r="N322" s="23" t="str" cm="1">
        <f t="array" ref="N322">IF(AND(I322&lt;&gt;"CONST",L322=0),INDEX('D2'!A:A,4-BIN2DEC(MID($B322,15,2))),"--")</f>
        <v>tmpB</v>
      </c>
      <c r="O322" s="6">
        <f t="shared" si="44"/>
        <v>0</v>
      </c>
      <c r="P322" s="6">
        <f t="shared" si="41"/>
        <v>0</v>
      </c>
      <c r="Q322" s="6">
        <f t="shared" si="42"/>
        <v>0</v>
      </c>
      <c r="R322" s="3" t="str" cm="1">
        <f t="array" ref="R322">INDEX(Types!A:A,1+BIN2DEC(MID($B322,20,2)))</f>
        <v>ALU</v>
      </c>
      <c r="S322" s="3" t="str" cm="1">
        <f t="array" ref="S322">IF(R322="ALU",INDEX(ALUOps!A:A,32-BIN2DEC(MID($B322,22,5))),"")</f>
        <v>PASS</v>
      </c>
      <c r="T322" s="3" t="str" cm="1">
        <f t="array" ref="T322">IF(R322="ALU",INDEX(Tmp!A:A,4-BIN2DEC(MID($B322,27,2))),"")</f>
        <v>tmpB</v>
      </c>
      <c r="U322" s="6">
        <f t="shared" si="43"/>
        <v>0</v>
      </c>
      <c r="V322" t="str" cm="1">
        <f t="array" ref="V322">IF(R322="Jump",INDEX(Jcond!A:A,16-BIN2DEC(MID($B322,22,4))),"")</f>
        <v/>
      </c>
      <c r="W322" t="str">
        <f t="shared" si="45"/>
        <v/>
      </c>
      <c r="X322" s="5" t="str" cm="1">
        <f t="array" ref="X322">IF(R322="Control",INDEX(IC!A:A,16-BIN2DEC(MID($B322,21,4))),"")</f>
        <v/>
      </c>
      <c r="Y322" s="5" t="str" cm="1">
        <f t="array" ref="Y322">IF(X322="CALL",INDEX(Subroutines!A:A,32-BIN2DEC(MID($B322,25,5))),"")</f>
        <v/>
      </c>
      <c r="Z322" s="5" t="str" cm="1">
        <f t="array" ref="Z322">IF(R322="Control",INDEX(EC!A:A,8-BIN2DEC(MID($B322,25,3))),"")</f>
        <v/>
      </c>
      <c r="AA322" s="5" t="str" cm="1">
        <f t="array" ref="AA322">IF(R322="Control",INDEX(SR!A:A,4-BIN2DEC(MID($B322,28,2))),"")</f>
        <v/>
      </c>
      <c r="AD322" t="s">
        <v>1006</v>
      </c>
      <c r="AJ322" s="1" t="s">
        <v>319</v>
      </c>
    </row>
    <row r="323" spans="1:36" x14ac:dyDescent="0.25">
      <c r="A323" s="4" t="str">
        <f t="shared" ref="A323:A386" si="47">DEC2HEX(ROW(A322)-ROW($A$1),3)</f>
        <v>141</v>
      </c>
      <c r="B323" s="2" t="s">
        <v>320</v>
      </c>
      <c r="C323" s="35"/>
      <c r="D323" s="3"/>
      <c r="E323" s="3"/>
      <c r="F323" s="3"/>
      <c r="G323" s="3"/>
      <c r="H323" s="3">
        <f t="shared" ref="H323:H386" si="48">IF(BIN2DEC(LEFT($B323,10))=0,1,0)</f>
        <v>0</v>
      </c>
      <c r="I323" s="27" t="str" cm="1">
        <f t="array" ref="I323">IF(H323=0,INDEX(Source1!A:A, 32-BIN2DEC(LEFT($B323,5))),"--")</f>
        <v>SIGMA</v>
      </c>
      <c r="J323" s="63" t="str">
        <f t="shared" si="46"/>
        <v>--</v>
      </c>
      <c r="K323" s="27" t="str" cm="1">
        <f t="array" ref="K323">IF(H323=0,INDEX(Dest1!A:A,32-BIN2DEC(MID($B323,6,5))),"--")</f>
        <v>NULL</v>
      </c>
      <c r="L323" s="27">
        <f t="shared" ref="L323:L386" si="49">IF(BIN2DEC(MID($B323,11,6))=0,1,0)</f>
        <v>1</v>
      </c>
      <c r="M323" s="27" t="str" cm="1">
        <f t="array" ref="M323">IF(AND(I323&lt;&gt;"CONST",L323=0),INDEX(Source2!A:A,16-BIN2DEC(MID($B323,11,4))),"--")</f>
        <v>--</v>
      </c>
      <c r="N323" s="23" t="str" cm="1">
        <f t="array" ref="N323">IF(AND(I323&lt;&gt;"CONST",L323=0),INDEX('D2'!A:A,4-BIN2DEC(MID($B323,15,2))),"--")</f>
        <v>--</v>
      </c>
      <c r="O323" s="6">
        <f t="shared" si="44"/>
        <v>0</v>
      </c>
      <c r="P323" s="6">
        <f t="shared" ref="P323:P386" si="50">BIN2DEC(MID($B323,18,1))</f>
        <v>0</v>
      </c>
      <c r="Q323" s="6">
        <f t="shared" ref="Q323:Q386" si="51">BIN2DEC(MID($B323,19,1))</f>
        <v>0</v>
      </c>
      <c r="R323" s="3" t="str" cm="1">
        <f t="array" ref="R323">INDEX(Types!A:A,1+BIN2DEC(MID($B323,20,2)))</f>
        <v>Control</v>
      </c>
      <c r="S323" s="3" t="str" cm="1">
        <f t="array" ref="S323">IF(R323="ALU",INDEX(ALUOps!A:A,32-BIN2DEC(MID($B323,22,5))),"")</f>
        <v/>
      </c>
      <c r="T323" s="3" t="str" cm="1">
        <f t="array" ref="T323">IF(R323="ALU",INDEX(Tmp!A:A,4-BIN2DEC(MID($B323,27,2))),"")</f>
        <v/>
      </c>
      <c r="U323" s="6" t="str">
        <f t="shared" ref="U323:U386" si="52">IF(R323="ALU",1-BIN2DEC(MID($B323,29,1)),"")</f>
        <v/>
      </c>
      <c r="V323" t="str" cm="1">
        <f t="array" ref="V323">IF(R323="Jump",INDEX(Jcond!A:A,16-BIN2DEC(MID($B323,22,4))),"")</f>
        <v/>
      </c>
      <c r="W323" t="str">
        <f t="shared" si="45"/>
        <v/>
      </c>
      <c r="X323" s="5" t="str" cm="1">
        <f t="array" ref="X323">IF(R323="Control",INDEX(IC!A:A,16-BIN2DEC(MID($B323,21,4))),"")</f>
        <v>--</v>
      </c>
      <c r="Y323" s="5" t="str" cm="1">
        <f t="array" ref="Y323">IF(X323="CALL",INDEX(Subroutines!A:A,32-BIN2DEC(MID($B323,25,5))),"")</f>
        <v/>
      </c>
      <c r="Z323" s="5" t="str" cm="1">
        <f t="array" ref="Z323">IF(R323="Control",INDEX(EC!A:A,8-BIN2DEC(MID($B323,25,3))),"")</f>
        <v>--</v>
      </c>
      <c r="AA323" s="5" t="str" cm="1">
        <f t="array" ref="AA323">IF(R323="Control",INDEX(SR!A:A,4-BIN2DEC(MID($B323,28,2))),"")</f>
        <v>--</v>
      </c>
    </row>
    <row r="324" spans="1:36" x14ac:dyDescent="0.25">
      <c r="A324" s="4" t="str">
        <f t="shared" si="47"/>
        <v>142</v>
      </c>
      <c r="B324" s="2" t="s">
        <v>321</v>
      </c>
      <c r="C324" s="35"/>
      <c r="D324" s="3"/>
      <c r="E324" s="3"/>
      <c r="F324" s="3"/>
      <c r="G324" s="3"/>
      <c r="H324" s="3">
        <f t="shared" si="48"/>
        <v>1</v>
      </c>
      <c r="I324" s="27" t="str" cm="1">
        <f t="array" ref="I324">IF(H324=0,INDEX(Source1!A:A, 32-BIN2DEC(LEFT($B324,5))),"--")</f>
        <v>--</v>
      </c>
      <c r="J324" s="63" t="str">
        <f t="shared" si="46"/>
        <v>--</v>
      </c>
      <c r="K324" s="27" t="str" cm="1">
        <f t="array" ref="K324">IF(H324=0,INDEX(Dest1!A:A,32-BIN2DEC(MID($B324,6,5))),"--")</f>
        <v>--</v>
      </c>
      <c r="L324" s="27">
        <f t="shared" si="49"/>
        <v>1</v>
      </c>
      <c r="M324" s="27" t="str" cm="1">
        <f t="array" ref="M324">IF(AND(I324&lt;&gt;"CONST",L324=0),INDEX(Source2!A:A,16-BIN2DEC(MID($B324,11,4))),"--")</f>
        <v>--</v>
      </c>
      <c r="N324" s="23" t="str" cm="1">
        <f t="array" ref="N324">IF(AND(I324&lt;&gt;"CONST",L324=0),INDEX('D2'!A:A,4-BIN2DEC(MID($B324,15,2))),"--")</f>
        <v>--</v>
      </c>
      <c r="O324" s="6">
        <f t="shared" ref="O324:O386" si="53">BIN2DEC(MID($B324,17,1))</f>
        <v>0</v>
      </c>
      <c r="P324" s="6">
        <f t="shared" si="50"/>
        <v>0</v>
      </c>
      <c r="Q324" s="6">
        <f t="shared" si="51"/>
        <v>0</v>
      </c>
      <c r="R324" s="3" t="str" cm="1">
        <f t="array" ref="R324">INDEX(Types!A:A,1+BIN2DEC(MID($B324,20,2)))</f>
        <v>Jump</v>
      </c>
      <c r="S324" s="3" t="str" cm="1">
        <f t="array" ref="S324">IF(R324="ALU",INDEX(ALUOps!A:A,32-BIN2DEC(MID($B324,22,5))),"")</f>
        <v/>
      </c>
      <c r="T324" s="3" t="str" cm="1">
        <f t="array" ref="T324">IF(R324="ALU",INDEX(Tmp!A:A,4-BIN2DEC(MID($B324,27,2))),"")</f>
        <v/>
      </c>
      <c r="U324" s="6" t="str">
        <f t="shared" si="52"/>
        <v/>
      </c>
      <c r="V324" t="str" cm="1">
        <f t="array" ref="V324">IF(R324="Jump",INDEX(Jcond!A:A,16-BIN2DEC(MID($B324,22,4))),"")</f>
        <v>JZ</v>
      </c>
      <c r="W324" s="44">
        <f t="shared" si="45"/>
        <v>5</v>
      </c>
      <c r="X324" s="5" t="str" cm="1">
        <f t="array" ref="X324">IF(R324="Control",INDEX(IC!A:A,16-BIN2DEC(MID($B324,21,4))),"")</f>
        <v/>
      </c>
      <c r="Y324" s="5" t="str" cm="1">
        <f t="array" ref="Y324">IF(X324="CALL",INDEX(Subroutines!A:A,32-BIN2DEC(MID($B324,25,5))),"")</f>
        <v/>
      </c>
      <c r="Z324" s="5" t="str" cm="1">
        <f t="array" ref="Z324">IF(R324="Control",INDEX(EC!A:A,8-BIN2DEC(MID($B324,25,3))),"")</f>
        <v/>
      </c>
      <c r="AA324" s="5" t="str" cm="1">
        <f t="array" ref="AA324">IF(R324="Control",INDEX(SR!A:A,4-BIN2DEC(MID($B324,28,2))),"")</f>
        <v/>
      </c>
    </row>
    <row r="325" spans="1:36" s="9" customFormat="1" ht="15.75" thickBot="1" x14ac:dyDescent="0.3">
      <c r="A325" s="7" t="str">
        <f t="shared" si="47"/>
        <v>143</v>
      </c>
      <c r="B325" s="8" t="s">
        <v>322</v>
      </c>
      <c r="C325" s="38"/>
      <c r="D325" s="10"/>
      <c r="E325" s="10"/>
      <c r="F325" s="10"/>
      <c r="G325" s="10"/>
      <c r="H325" s="10">
        <f t="shared" si="48"/>
        <v>0</v>
      </c>
      <c r="I325" s="30" t="str" cm="1">
        <f t="array" ref="I325">IF(H325=0,INDEX(Source1!A:A, 32-BIN2DEC(LEFT($B325,5))),"--")</f>
        <v>C</v>
      </c>
      <c r="J325" s="66" t="str">
        <f t="shared" si="46"/>
        <v>--</v>
      </c>
      <c r="K325" s="30" t="str" cm="1">
        <f t="array" ref="K325">IF(H325=0,INDEX(Dest1!A:A,32-BIN2DEC(MID($B325,6,5))),"--")</f>
        <v>LC</v>
      </c>
      <c r="L325" s="30">
        <f t="shared" si="49"/>
        <v>1</v>
      </c>
      <c r="M325" s="30" t="str" cm="1">
        <f t="array" ref="M325">IF(AND(I325&lt;&gt;"CONST",L325=0),INDEX(Source2!A:A,16-BIN2DEC(MID($B325,11,4))),"--")</f>
        <v>--</v>
      </c>
      <c r="N325" s="26" t="str" cm="1">
        <f t="array" ref="N325">IF(AND(I325&lt;&gt;"CONST",L325=0),INDEX('D2'!A:A,4-BIN2DEC(MID($B325,15,2))),"--")</f>
        <v>--</v>
      </c>
      <c r="O325" s="11">
        <f t="shared" si="53"/>
        <v>0</v>
      </c>
      <c r="P325" s="11">
        <f t="shared" si="50"/>
        <v>0</v>
      </c>
      <c r="Q325" s="11">
        <f t="shared" si="51"/>
        <v>1</v>
      </c>
      <c r="R325" s="10" t="str" cm="1">
        <f t="array" ref="R325">INDEX(Types!A:A,1+BIN2DEC(MID($B325,20,2)))</f>
        <v>Control</v>
      </c>
      <c r="S325" s="10" t="str" cm="1">
        <f t="array" ref="S325">IF(R325="ALU",INDEX(ALUOps!A:A,32-BIN2DEC(MID($B325,22,5))),"")</f>
        <v/>
      </c>
      <c r="T325" s="10" t="str" cm="1">
        <f t="array" ref="T325">IF(R325="ALU",INDEX(Tmp!A:A,4-BIN2DEC(MID($B325,27,2))),"")</f>
        <v/>
      </c>
      <c r="U325" s="11" t="str">
        <f t="shared" si="52"/>
        <v/>
      </c>
      <c r="V325" s="9" t="str" cm="1">
        <f t="array" ref="V325">IF(R325="Jump",INDEX(Jcond!A:A,16-BIN2DEC(MID($B325,22,4))),"")</f>
        <v/>
      </c>
      <c r="W325" s="9" t="str">
        <f t="shared" si="45"/>
        <v/>
      </c>
      <c r="X325" s="54" t="str" cm="1">
        <f t="array" ref="X325">IF(R325="Control",INDEX(IC!A:A,16-BIN2DEC(MID($B325,21,4))),"")</f>
        <v>--</v>
      </c>
      <c r="Y325" s="54" t="str" cm="1">
        <f t="array" ref="Y325">IF(X325="CALL",INDEX(Subroutines!A:A,32-BIN2DEC(MID($B325,25,5))),"")</f>
        <v/>
      </c>
      <c r="Z325" s="54" t="str" cm="1">
        <f t="array" ref="Z325">IF(R325="Control",INDEX(EC!A:A,8-BIN2DEC(MID($B325,25,3))),"")</f>
        <v>--</v>
      </c>
      <c r="AA325" s="54" t="str" cm="1">
        <f t="array" ref="AA325">IF(R325="Control",INDEX(SR!A:A,4-BIN2DEC(MID($B325,28,2))),"")</f>
        <v>--</v>
      </c>
      <c r="AE325" s="60"/>
    </row>
    <row r="326" spans="1:36" x14ac:dyDescent="0.25">
      <c r="A326" s="4" t="str">
        <f t="shared" si="47"/>
        <v>144</v>
      </c>
      <c r="B326" s="2" t="s">
        <v>108</v>
      </c>
      <c r="C326" s="35"/>
      <c r="D326" s="2" t="s">
        <v>323</v>
      </c>
      <c r="E326" s="2" t="s">
        <v>927</v>
      </c>
      <c r="F326" s="2" t="s">
        <v>462</v>
      </c>
      <c r="G326" s="2"/>
      <c r="H326" s="3">
        <f t="shared" si="48"/>
        <v>0</v>
      </c>
      <c r="I326" s="27" t="str" cm="1">
        <f t="array" ref="I326">IF(H326=0,INDEX(Source1!A:A, 32-BIN2DEC(LEFT($B326,5))),"--")</f>
        <v>Q</v>
      </c>
      <c r="J326" s="63" t="str">
        <f t="shared" si="46"/>
        <v>--</v>
      </c>
      <c r="K326" s="27" t="str" cm="1">
        <f t="array" ref="K326">IF(H326=0,INDEX(Dest1!A:A,32-BIN2DEC(MID($B326,6,5))),"--")</f>
        <v>tmpAL</v>
      </c>
      <c r="L326" s="27">
        <f t="shared" si="49"/>
        <v>1</v>
      </c>
      <c r="M326" s="27" t="str" cm="1">
        <f t="array" ref="M326">IF(AND(I326&lt;&gt;"CONST",L326=0),INDEX(Source2!A:A,16-BIN2DEC(MID($B326,11,4))),"--")</f>
        <v>--</v>
      </c>
      <c r="N326" s="23" t="str" cm="1">
        <f t="array" ref="N326">IF(AND(I326&lt;&gt;"CONST",L326=0),INDEX('D2'!A:A,4-BIN2DEC(MID($B326,15,2))),"--")</f>
        <v>--</v>
      </c>
      <c r="O326" s="6">
        <f t="shared" si="53"/>
        <v>0</v>
      </c>
      <c r="P326" s="6">
        <f t="shared" si="50"/>
        <v>0</v>
      </c>
      <c r="Q326" s="6">
        <f t="shared" si="51"/>
        <v>0</v>
      </c>
      <c r="R326" s="3" t="str" cm="1">
        <f t="array" ref="R326">INDEX(Types!A:A,1+BIN2DEC(MID($B326,20,2)))</f>
        <v>Control</v>
      </c>
      <c r="S326" s="3" t="str" cm="1">
        <f t="array" ref="S326">IF(R326="ALU",INDEX(ALUOps!A:A,32-BIN2DEC(MID($B326,22,5))),"")</f>
        <v/>
      </c>
      <c r="T326" s="3" t="str" cm="1">
        <f t="array" ref="T326">IF(R326="ALU",INDEX(Tmp!A:A,4-BIN2DEC(MID($B326,27,2))),"")</f>
        <v/>
      </c>
      <c r="U326" s="6" t="str">
        <f t="shared" si="52"/>
        <v/>
      </c>
      <c r="V326" t="str" cm="1">
        <f t="array" ref="V326">IF(R326="Jump",INDEX(Jcond!A:A,16-BIN2DEC(MID($B326,22,4))),"")</f>
        <v/>
      </c>
      <c r="W326" t="str">
        <f t="shared" si="45"/>
        <v/>
      </c>
      <c r="X326" s="5" t="str" cm="1">
        <f t="array" ref="X326">IF(R326="Control",INDEX(IC!A:A,16-BIN2DEC(MID($B326,21,4))),"")</f>
        <v>--</v>
      </c>
      <c r="Y326" s="5" t="str" cm="1">
        <f t="array" ref="Y326">IF(X326="CALL",INDEX(Subroutines!A:A,32-BIN2DEC(MID($B326,25,5))),"")</f>
        <v/>
      </c>
      <c r="Z326" s="5" t="str" cm="1">
        <f t="array" ref="Z326">IF(R326="Control",INDEX(EC!A:A,8-BIN2DEC(MID($B326,25,3))),"")</f>
        <v>--</v>
      </c>
      <c r="AA326" s="5" t="str" cm="1">
        <f t="array" ref="AA326">IF(R326="Control",INDEX(SR!A:A,4-BIN2DEC(MID($B326,28,2))),"")</f>
        <v>--</v>
      </c>
      <c r="AD326" t="s">
        <v>1013</v>
      </c>
      <c r="AJ326" s="1" t="s">
        <v>324</v>
      </c>
    </row>
    <row r="327" spans="1:36" x14ac:dyDescent="0.25">
      <c r="A327" s="4" t="str">
        <f t="shared" si="47"/>
        <v>145</v>
      </c>
      <c r="B327" s="2" t="s">
        <v>325</v>
      </c>
      <c r="C327" s="35"/>
      <c r="D327" s="3"/>
      <c r="E327" s="3"/>
      <c r="F327" s="3"/>
      <c r="G327" s="3"/>
      <c r="H327" s="3">
        <f t="shared" si="48"/>
        <v>0</v>
      </c>
      <c r="I327" s="27" t="str" cm="1">
        <f t="array" ref="I327">IF(H327=0,INDEX(Source1!A:A, 32-BIN2DEC(LEFT($B327,5))),"--")</f>
        <v>tmpA</v>
      </c>
      <c r="J327" s="63" t="str">
        <f t="shared" si="46"/>
        <v>--</v>
      </c>
      <c r="K327" s="27" t="str" cm="1">
        <f t="array" ref="K327">IF(H327=0,INDEX(Dest1!A:A,32-BIN2DEC(MID($B327,6,5))),"--")</f>
        <v>DP</v>
      </c>
      <c r="L327" s="27">
        <f t="shared" si="49"/>
        <v>1</v>
      </c>
      <c r="M327" s="27" t="str" cm="1">
        <f t="array" ref="M327">IF(AND(I327&lt;&gt;"CONST",L327=0),INDEX(Source2!A:A,16-BIN2DEC(MID($B327,11,4))),"--")</f>
        <v>--</v>
      </c>
      <c r="N327" s="23" t="str" cm="1">
        <f t="array" ref="N327">IF(AND(I327&lt;&gt;"CONST",L327=0),INDEX('D2'!A:A,4-BIN2DEC(MID($B327,15,2))),"--")</f>
        <v>--</v>
      </c>
      <c r="O327" s="6">
        <f t="shared" si="53"/>
        <v>0</v>
      </c>
      <c r="P327" s="6">
        <f t="shared" si="50"/>
        <v>0</v>
      </c>
      <c r="Q327" s="6">
        <f t="shared" si="51"/>
        <v>0</v>
      </c>
      <c r="R327" s="3" t="str" cm="1">
        <f t="array" ref="R327">INDEX(Types!A:A,1+BIN2DEC(MID($B327,20,2)))</f>
        <v>Control</v>
      </c>
      <c r="S327" s="3" t="str" cm="1">
        <f t="array" ref="S327">IF(R327="ALU",INDEX(ALUOps!A:A,32-BIN2DEC(MID($B327,22,5))),"")</f>
        <v/>
      </c>
      <c r="T327" s="3" t="str" cm="1">
        <f t="array" ref="T327">IF(R327="ALU",INDEX(Tmp!A:A,4-BIN2DEC(MID($B327,27,2))),"")</f>
        <v/>
      </c>
      <c r="U327" s="6" t="str">
        <f t="shared" si="52"/>
        <v/>
      </c>
      <c r="V327" t="str" cm="1">
        <f t="array" ref="V327">IF(R327="Jump",INDEX(Jcond!A:A,16-BIN2DEC(MID($B327,22,4))),"")</f>
        <v/>
      </c>
      <c r="W327" t="str">
        <f t="shared" ref="W327:W390" si="54">IF(R327="Jump",15-BIN2DEC(MID($B327,26,4)),"")</f>
        <v/>
      </c>
      <c r="X327" s="5" t="str" cm="1">
        <f t="array" ref="X327">IF(R327="Control",INDEX(IC!A:A,16-BIN2DEC(MID($B327,21,4))),"")</f>
        <v>--</v>
      </c>
      <c r="Y327" s="5" t="str" cm="1">
        <f t="array" ref="Y327">IF(X327="CALL",INDEX(Subroutines!A:A,32-BIN2DEC(MID($B327,25,5))),"")</f>
        <v/>
      </c>
      <c r="Z327" s="5" t="str" cm="1">
        <f t="array" ref="Z327">IF(R327="Control",INDEX(EC!A:A,8-BIN2DEC(MID($B327,25,3))),"")</f>
        <v>MR</v>
      </c>
      <c r="AA327" s="5" t="str" cm="1">
        <f t="array" ref="AA327">IF(R327="Control",INDEX(SR!A:A,4-BIN2DEC(MID($B327,28,2))),"")</f>
        <v>None</v>
      </c>
    </row>
    <row r="328" spans="1:36" x14ac:dyDescent="0.25">
      <c r="A328" s="4" t="str">
        <f t="shared" si="47"/>
        <v>146</v>
      </c>
      <c r="B328" s="2" t="s">
        <v>53</v>
      </c>
      <c r="C328" s="35"/>
      <c r="D328" s="3"/>
      <c r="E328" s="3"/>
      <c r="F328" s="3"/>
      <c r="G328" s="3"/>
      <c r="H328" s="3">
        <f t="shared" si="48"/>
        <v>0</v>
      </c>
      <c r="I328" s="27" t="str" cm="1">
        <f t="array" ref="I328">IF(H328=0,INDEX(Source1!A:A, 32-BIN2DEC(LEFT($B328,5))),"--")</f>
        <v>TEMP</v>
      </c>
      <c r="J328" s="63" t="str">
        <f t="shared" si="46"/>
        <v>--</v>
      </c>
      <c r="K328" s="27" t="str" cm="1">
        <f t="array" ref="K328">IF(H328=0,INDEX(Dest1!A:A,32-BIN2DEC(MID($B328,6,5))),"--")</f>
        <v>OP1</v>
      </c>
      <c r="L328" s="27">
        <f t="shared" si="49"/>
        <v>1</v>
      </c>
      <c r="M328" s="27" t="str" cm="1">
        <f t="array" ref="M328">IF(AND(I328&lt;&gt;"CONST",L328=0),INDEX(Source2!A:A,16-BIN2DEC(MID($B328,11,4))),"--")</f>
        <v>--</v>
      </c>
      <c r="N328" s="23" t="str" cm="1">
        <f t="array" ref="N328">IF(AND(I328&lt;&gt;"CONST",L328=0),INDEX('D2'!A:A,4-BIN2DEC(MID($B328,15,2))),"--")</f>
        <v>--</v>
      </c>
      <c r="O328" s="6">
        <f t="shared" si="53"/>
        <v>1</v>
      </c>
      <c r="P328" s="6">
        <f t="shared" si="50"/>
        <v>0</v>
      </c>
      <c r="Q328" s="6">
        <f t="shared" si="51"/>
        <v>1</v>
      </c>
      <c r="R328" s="3" t="str" cm="1">
        <f t="array" ref="R328">INDEX(Types!A:A,1+BIN2DEC(MID($B328,20,2)))</f>
        <v>Control</v>
      </c>
      <c r="S328" s="3" t="str" cm="1">
        <f t="array" ref="S328">IF(R328="ALU",INDEX(ALUOps!A:A,32-BIN2DEC(MID($B328,22,5))),"")</f>
        <v/>
      </c>
      <c r="T328" s="3" t="str" cm="1">
        <f t="array" ref="T328">IF(R328="ALU",INDEX(Tmp!A:A,4-BIN2DEC(MID($B328,27,2))),"")</f>
        <v/>
      </c>
      <c r="U328" s="6" t="str">
        <f t="shared" si="52"/>
        <v/>
      </c>
      <c r="V328" t="str" cm="1">
        <f t="array" ref="V328">IF(R328="Jump",INDEX(Jcond!A:A,16-BIN2DEC(MID($B328,22,4))),"")</f>
        <v/>
      </c>
      <c r="W328" t="str">
        <f t="shared" si="54"/>
        <v/>
      </c>
      <c r="X328" s="5" t="str" cm="1">
        <f t="array" ref="X328">IF(R328="Control",INDEX(IC!A:A,16-BIN2DEC(MID($B328,21,4))),"")</f>
        <v>--</v>
      </c>
      <c r="Y328" s="5" t="str" cm="1">
        <f t="array" ref="Y328">IF(X328="CALL",INDEX(Subroutines!A:A,32-BIN2DEC(MID($B328,25,5))),"")</f>
        <v/>
      </c>
      <c r="Z328" s="5" t="str" cm="1">
        <f t="array" ref="Z328">IF(R328="Control",INDEX(EC!A:A,8-BIN2DEC(MID($B328,25,3))),"")</f>
        <v>--</v>
      </c>
      <c r="AA328" s="5" t="str" cm="1">
        <f t="array" ref="AA328">IF(R328="Control",INDEX(SR!A:A,4-BIN2DEC(MID($B328,28,2))),"")</f>
        <v>--</v>
      </c>
    </row>
    <row r="329" spans="1:36" s="9" customFormat="1" ht="15.75" thickBot="1" x14ac:dyDescent="0.3">
      <c r="A329" s="7" t="str">
        <f t="shared" si="47"/>
        <v>147</v>
      </c>
      <c r="B329" s="8" t="s">
        <v>4</v>
      </c>
      <c r="C329" s="38"/>
      <c r="D329" s="10"/>
      <c r="E329" s="10"/>
      <c r="F329" s="10"/>
      <c r="G329" s="10"/>
      <c r="H329" s="10">
        <f t="shared" si="48"/>
        <v>1</v>
      </c>
      <c r="I329" s="30" t="str" cm="1">
        <f t="array" ref="I329">IF(H329=0,INDEX(Source1!A:A, 32-BIN2DEC(LEFT($B329,5))),"--")</f>
        <v>--</v>
      </c>
      <c r="J329" s="66" t="str">
        <f t="shared" si="46"/>
        <v>--</v>
      </c>
      <c r="K329" s="30" t="str" cm="1">
        <f t="array" ref="K329">IF(H329=0,INDEX(Dest1!A:A,32-BIN2DEC(MID($B329,6,5))),"--")</f>
        <v>--</v>
      </c>
      <c r="L329" s="30">
        <f t="shared" si="49"/>
        <v>1</v>
      </c>
      <c r="M329" s="30" t="str" cm="1">
        <f t="array" ref="M329">IF(AND(I329&lt;&gt;"CONST",L329=0),INDEX(Source2!A:A,16-BIN2DEC(MID($B329,11,4))),"--")</f>
        <v>--</v>
      </c>
      <c r="N329" s="26" t="str" cm="1">
        <f t="array" ref="N329">IF(AND(I329&lt;&gt;"CONST",L329=0),INDEX('D2'!A:A,4-BIN2DEC(MID($B329,15,2))),"--")</f>
        <v>--</v>
      </c>
      <c r="O329" s="11">
        <f t="shared" si="53"/>
        <v>0</v>
      </c>
      <c r="P329" s="11">
        <f t="shared" si="50"/>
        <v>0</v>
      </c>
      <c r="Q329" s="11">
        <f t="shared" si="51"/>
        <v>0</v>
      </c>
      <c r="R329" s="10" t="str" cm="1">
        <f t="array" ref="R329">INDEX(Types!A:A,1+BIN2DEC(MID($B329,20,2)))</f>
        <v>Control</v>
      </c>
      <c r="S329" s="10" t="str" cm="1">
        <f t="array" ref="S329">IF(R329="ALU",INDEX(ALUOps!A:A,32-BIN2DEC(MID($B329,22,5))),"")</f>
        <v/>
      </c>
      <c r="T329" s="10" t="str" cm="1">
        <f t="array" ref="T329">IF(R329="ALU",INDEX(Tmp!A:A,4-BIN2DEC(MID($B329,27,2))),"")</f>
        <v/>
      </c>
      <c r="U329" s="11" t="str">
        <f t="shared" si="52"/>
        <v/>
      </c>
      <c r="V329" s="9" t="str" cm="1">
        <f t="array" ref="V329">IF(R329="Jump",INDEX(Jcond!A:A,16-BIN2DEC(MID($B329,22,4))),"")</f>
        <v/>
      </c>
      <c r="W329" s="9" t="str">
        <f t="shared" si="54"/>
        <v/>
      </c>
      <c r="X329" s="54" t="str" cm="1">
        <f t="array" ref="X329">IF(R329="Control",INDEX(IC!A:A,16-BIN2DEC(MID($B329,21,4))),"")</f>
        <v>--</v>
      </c>
      <c r="Y329" s="54" t="str" cm="1">
        <f t="array" ref="Y329">IF(X329="CALL",INDEX(Subroutines!A:A,32-BIN2DEC(MID($B329,25,5))),"")</f>
        <v/>
      </c>
      <c r="Z329" s="54" t="str" cm="1">
        <f t="array" ref="Z329">IF(R329="Control",INDEX(EC!A:A,8-BIN2DEC(MID($B329,25,3))),"")</f>
        <v>--</v>
      </c>
      <c r="AA329" s="54" t="str" cm="1">
        <f t="array" ref="AA329">IF(R329="Control",INDEX(SR!A:A,4-BIN2DEC(MID($B329,28,2))),"")</f>
        <v>--</v>
      </c>
      <c r="AE329" s="60"/>
    </row>
    <row r="330" spans="1:36" x14ac:dyDescent="0.25">
      <c r="A330" s="4" t="str">
        <f t="shared" si="47"/>
        <v>148</v>
      </c>
      <c r="B330" s="2" t="s">
        <v>326</v>
      </c>
      <c r="C330" s="35"/>
      <c r="D330" s="2" t="s">
        <v>327</v>
      </c>
      <c r="E330" s="2" t="s">
        <v>927</v>
      </c>
      <c r="F330" s="2" t="s">
        <v>462</v>
      </c>
      <c r="G330" s="2"/>
      <c r="H330" s="3">
        <f t="shared" si="48"/>
        <v>0</v>
      </c>
      <c r="I330" s="27" t="str" cm="1">
        <f t="array" ref="I330">IF(H330=0,INDEX(Source1!A:A, 32-BIN2DEC(LEFT($B330,5))),"--")</f>
        <v>Q</v>
      </c>
      <c r="J330" s="63" t="str">
        <f t="shared" si="46"/>
        <v>--</v>
      </c>
      <c r="K330" s="27" t="str" cm="1">
        <f t="array" ref="K330">IF(H330=0,INDEX(Dest1!A:A,32-BIN2DEC(MID($B330,6,5))),"--")</f>
        <v>tmpAL</v>
      </c>
      <c r="L330" s="27">
        <f t="shared" si="49"/>
        <v>1</v>
      </c>
      <c r="M330" s="27" t="str" cm="1">
        <f t="array" ref="M330">IF(AND(I330&lt;&gt;"CONST",L330=0),INDEX(Source2!A:A,16-BIN2DEC(MID($B330,11,4))),"--")</f>
        <v>--</v>
      </c>
      <c r="N330" s="23" t="str" cm="1">
        <f t="array" ref="N330">IF(AND(I330&lt;&gt;"CONST",L330=0),INDEX('D2'!A:A,4-BIN2DEC(MID($B330,15,2))),"--")</f>
        <v>--</v>
      </c>
      <c r="O330" s="6">
        <f t="shared" si="53"/>
        <v>0</v>
      </c>
      <c r="P330" s="6">
        <f t="shared" si="50"/>
        <v>0</v>
      </c>
      <c r="Q330" s="6">
        <f t="shared" si="51"/>
        <v>0</v>
      </c>
      <c r="R330" s="3" t="str" cm="1">
        <f t="array" ref="R330">INDEX(Types!A:A,1+BIN2DEC(MID($B330,20,2)))</f>
        <v>ALU</v>
      </c>
      <c r="S330" s="3" t="str" cm="1">
        <f t="array" ref="S330">IF(R330="ALU",INDEX(ALUOps!A:A,32-BIN2DEC(MID($B330,22,5))),"")</f>
        <v>PASS</v>
      </c>
      <c r="T330" s="3" t="str" cm="1">
        <f t="array" ref="T330">IF(R330="ALU",INDEX(Tmp!A:A,4-BIN2DEC(MID($B330,27,2))),"")</f>
        <v>tmpA</v>
      </c>
      <c r="U330" s="6">
        <f t="shared" si="52"/>
        <v>0</v>
      </c>
      <c r="V330" t="str" cm="1">
        <f t="array" ref="V330">IF(R330="Jump",INDEX(Jcond!A:A,16-BIN2DEC(MID($B330,22,4))),"")</f>
        <v/>
      </c>
      <c r="W330" t="str">
        <f t="shared" si="54"/>
        <v/>
      </c>
      <c r="X330" s="5" t="str" cm="1">
        <f t="array" ref="X330">IF(R330="Control",INDEX(IC!A:A,16-BIN2DEC(MID($B330,21,4))),"")</f>
        <v/>
      </c>
      <c r="Y330" s="5" t="str" cm="1">
        <f t="array" ref="Y330">IF(X330="CALL",INDEX(Subroutines!A:A,32-BIN2DEC(MID($B330,25,5))),"")</f>
        <v/>
      </c>
      <c r="Z330" s="5" t="str" cm="1">
        <f t="array" ref="Z330">IF(R330="Control",INDEX(EC!A:A,8-BIN2DEC(MID($B330,25,3))),"")</f>
        <v/>
      </c>
      <c r="AA330" s="5" t="str" cm="1">
        <f t="array" ref="AA330">IF(R330="Control",INDEX(SR!A:A,4-BIN2DEC(MID($B330,28,2))),"")</f>
        <v/>
      </c>
      <c r="AD330" t="s">
        <v>1014</v>
      </c>
      <c r="AJ330" s="1" t="s">
        <v>328</v>
      </c>
    </row>
    <row r="331" spans="1:36" x14ac:dyDescent="0.25">
      <c r="A331" s="4" t="str">
        <f t="shared" si="47"/>
        <v>149</v>
      </c>
      <c r="B331" s="2" t="s">
        <v>329</v>
      </c>
      <c r="C331" s="35"/>
      <c r="D331" s="3"/>
      <c r="E331" s="3"/>
      <c r="F331" s="3"/>
      <c r="G331" s="3"/>
      <c r="H331" s="3">
        <f t="shared" si="48"/>
        <v>0</v>
      </c>
      <c r="I331" s="27" t="str" cm="1">
        <f t="array" ref="I331">IF(H331=0,INDEX(Source1!A:A, 32-BIN2DEC(LEFT($B331,5))),"--")</f>
        <v>OP1</v>
      </c>
      <c r="J331" s="63" t="str">
        <f t="shared" si="46"/>
        <v>--</v>
      </c>
      <c r="K331" s="27" t="str" cm="1">
        <f t="array" ref="K331">IF(H331=0,INDEX(Dest1!A:A,32-BIN2DEC(MID($B331,6,5))),"--")</f>
        <v>TEMP</v>
      </c>
      <c r="L331" s="27">
        <f t="shared" si="49"/>
        <v>0</v>
      </c>
      <c r="M331" s="27" t="str" cm="1">
        <f t="array" ref="M331">IF(AND(I331&lt;&gt;"CONST",L331=0),INDEX(Source2!A:A,16-BIN2DEC(MID($B331,11,4))),"--")</f>
        <v>SIGMA</v>
      </c>
      <c r="N331" s="23" t="str" cm="1">
        <f t="array" ref="N331">IF(AND(I331&lt;&gt;"CONST",L331=0),INDEX('D2'!A:A,4-BIN2DEC(MID($B331,15,2))),"--")</f>
        <v>IND</v>
      </c>
      <c r="O331" s="6">
        <f t="shared" si="53"/>
        <v>0</v>
      </c>
      <c r="P331" s="6">
        <f t="shared" si="50"/>
        <v>0</v>
      </c>
      <c r="Q331" s="6">
        <f t="shared" si="51"/>
        <v>1</v>
      </c>
      <c r="R331" s="3" t="str" cm="1">
        <f t="array" ref="R331">INDEX(Types!A:A,1+BIN2DEC(MID($B331,20,2)))</f>
        <v>Control</v>
      </c>
      <c r="S331" s="3" t="str" cm="1">
        <f t="array" ref="S331">IF(R331="ALU",INDEX(ALUOps!A:A,32-BIN2DEC(MID($B331,22,5))),"")</f>
        <v/>
      </c>
      <c r="T331" s="3" t="str" cm="1">
        <f t="array" ref="T331">IF(R331="ALU",INDEX(Tmp!A:A,4-BIN2DEC(MID($B331,27,2))),"")</f>
        <v/>
      </c>
      <c r="U331" s="6" t="str">
        <f t="shared" si="52"/>
        <v/>
      </c>
      <c r="V331" t="str" cm="1">
        <f t="array" ref="V331">IF(R331="Jump",INDEX(Jcond!A:A,16-BIN2DEC(MID($B331,22,4))),"")</f>
        <v/>
      </c>
      <c r="W331" t="str">
        <f t="shared" si="54"/>
        <v/>
      </c>
      <c r="X331" s="5" t="str" cm="1">
        <f t="array" ref="X331">IF(R331="Control",INDEX(IC!A:A,16-BIN2DEC(MID($B331,21,4))),"")</f>
        <v>--</v>
      </c>
      <c r="Y331" s="5" t="str" cm="1">
        <f t="array" ref="Y331">IF(X331="CALL",INDEX(Subroutines!A:A,32-BIN2DEC(MID($B331,25,5))),"")</f>
        <v/>
      </c>
      <c r="Z331" s="5" t="str" cm="1">
        <f t="array" ref="Z331">IF(R331="Control",INDEX(EC!A:A,8-BIN2DEC(MID($B331,25,3))),"")</f>
        <v>MW</v>
      </c>
      <c r="AA331" s="5" t="str" cm="1">
        <f t="array" ref="AA331">IF(R331="Control",INDEX(SR!A:A,4-BIN2DEC(MID($B331,28,2))),"")</f>
        <v>None</v>
      </c>
    </row>
    <row r="332" spans="1:36" x14ac:dyDescent="0.25">
      <c r="A332" s="4" t="str">
        <f t="shared" si="47"/>
        <v>14A</v>
      </c>
      <c r="B332" s="2" t="s">
        <v>4</v>
      </c>
      <c r="C332" s="35"/>
      <c r="D332" s="3"/>
      <c r="E332" s="3"/>
      <c r="F332" s="3"/>
      <c r="G332" s="3"/>
      <c r="H332" s="3">
        <f t="shared" si="48"/>
        <v>1</v>
      </c>
      <c r="I332" s="27" t="str" cm="1">
        <f t="array" ref="I332">IF(H332=0,INDEX(Source1!A:A, 32-BIN2DEC(LEFT($B332,5))),"--")</f>
        <v>--</v>
      </c>
      <c r="J332" s="63" t="str">
        <f t="shared" si="46"/>
        <v>--</v>
      </c>
      <c r="K332" s="27" t="str" cm="1">
        <f t="array" ref="K332">IF(H332=0,INDEX(Dest1!A:A,32-BIN2DEC(MID($B332,6,5))),"--")</f>
        <v>--</v>
      </c>
      <c r="L332" s="27">
        <f t="shared" si="49"/>
        <v>1</v>
      </c>
      <c r="M332" s="27" t="str" cm="1">
        <f t="array" ref="M332">IF(AND(I332&lt;&gt;"CONST",L332=0),INDEX(Source2!A:A,16-BIN2DEC(MID($B332,11,4))),"--")</f>
        <v>--</v>
      </c>
      <c r="N332" s="23" t="str" cm="1">
        <f t="array" ref="N332">IF(AND(I332&lt;&gt;"CONST",L332=0),INDEX('D2'!A:A,4-BIN2DEC(MID($B332,15,2))),"--")</f>
        <v>--</v>
      </c>
      <c r="O332" s="6">
        <f t="shared" si="53"/>
        <v>0</v>
      </c>
      <c r="P332" s="6">
        <f t="shared" si="50"/>
        <v>0</v>
      </c>
      <c r="Q332" s="6">
        <f t="shared" si="51"/>
        <v>0</v>
      </c>
      <c r="R332" s="3" t="str" cm="1">
        <f t="array" ref="R332">INDEX(Types!A:A,1+BIN2DEC(MID($B332,20,2)))</f>
        <v>Control</v>
      </c>
      <c r="S332" s="3" t="str" cm="1">
        <f t="array" ref="S332">IF(R332="ALU",INDEX(ALUOps!A:A,32-BIN2DEC(MID($B332,22,5))),"")</f>
        <v/>
      </c>
      <c r="T332" s="3" t="str" cm="1">
        <f t="array" ref="T332">IF(R332="ALU",INDEX(Tmp!A:A,4-BIN2DEC(MID($B332,27,2))),"")</f>
        <v/>
      </c>
      <c r="U332" s="6" t="str">
        <f t="shared" si="52"/>
        <v/>
      </c>
      <c r="V332" t="str" cm="1">
        <f t="array" ref="V332">IF(R332="Jump",INDEX(Jcond!A:A,16-BIN2DEC(MID($B332,22,4))),"")</f>
        <v/>
      </c>
      <c r="W332" t="str">
        <f t="shared" si="54"/>
        <v/>
      </c>
      <c r="X332" s="5" t="str" cm="1">
        <f t="array" ref="X332">IF(R332="Control",INDEX(IC!A:A,16-BIN2DEC(MID($B332,21,4))),"")</f>
        <v>--</v>
      </c>
      <c r="Y332" s="5" t="str" cm="1">
        <f t="array" ref="Y332">IF(X332="CALL",INDEX(Subroutines!A:A,32-BIN2DEC(MID($B332,25,5))),"")</f>
        <v/>
      </c>
      <c r="Z332" s="5" t="str" cm="1">
        <f t="array" ref="Z332">IF(R332="Control",INDEX(EC!A:A,8-BIN2DEC(MID($B332,25,3))),"")</f>
        <v>--</v>
      </c>
      <c r="AA332" s="5" t="str" cm="1">
        <f t="array" ref="AA332">IF(R332="Control",INDEX(SR!A:A,4-BIN2DEC(MID($B332,28,2))),"")</f>
        <v>--</v>
      </c>
    </row>
    <row r="333" spans="1:36" s="9" customFormat="1" ht="15.75" thickBot="1" x14ac:dyDescent="0.3">
      <c r="A333" s="7" t="str">
        <f t="shared" si="47"/>
        <v>14B</v>
      </c>
      <c r="B333" s="8" t="s">
        <v>4</v>
      </c>
      <c r="C333" s="38"/>
      <c r="D333" s="10"/>
      <c r="E333" s="10"/>
      <c r="F333" s="10"/>
      <c r="G333" s="10"/>
      <c r="H333" s="10">
        <f t="shared" si="48"/>
        <v>1</v>
      </c>
      <c r="I333" s="30" t="str" cm="1">
        <f t="array" ref="I333">IF(H333=0,INDEX(Source1!A:A, 32-BIN2DEC(LEFT($B333,5))),"--")</f>
        <v>--</v>
      </c>
      <c r="J333" s="66" t="str">
        <f t="shared" si="46"/>
        <v>--</v>
      </c>
      <c r="K333" s="30" t="str" cm="1">
        <f t="array" ref="K333">IF(H333=0,INDEX(Dest1!A:A,32-BIN2DEC(MID($B333,6,5))),"--")</f>
        <v>--</v>
      </c>
      <c r="L333" s="30">
        <f t="shared" si="49"/>
        <v>1</v>
      </c>
      <c r="M333" s="30" t="str" cm="1">
        <f t="array" ref="M333">IF(AND(I333&lt;&gt;"CONST",L333=0),INDEX(Source2!A:A,16-BIN2DEC(MID($B333,11,4))),"--")</f>
        <v>--</v>
      </c>
      <c r="N333" s="26" t="str" cm="1">
        <f t="array" ref="N333">IF(AND(I333&lt;&gt;"CONST",L333=0),INDEX('D2'!A:A,4-BIN2DEC(MID($B333,15,2))),"--")</f>
        <v>--</v>
      </c>
      <c r="O333" s="11">
        <f t="shared" si="53"/>
        <v>0</v>
      </c>
      <c r="P333" s="11">
        <f t="shared" si="50"/>
        <v>0</v>
      </c>
      <c r="Q333" s="11">
        <f t="shared" si="51"/>
        <v>0</v>
      </c>
      <c r="R333" s="10" t="str" cm="1">
        <f t="array" ref="R333">INDEX(Types!A:A,1+BIN2DEC(MID($B333,20,2)))</f>
        <v>Control</v>
      </c>
      <c r="S333" s="10" t="str" cm="1">
        <f t="array" ref="S333">IF(R333="ALU",INDEX(ALUOps!A:A,32-BIN2DEC(MID($B333,22,5))),"")</f>
        <v/>
      </c>
      <c r="T333" s="10" t="str" cm="1">
        <f t="array" ref="T333">IF(R333="ALU",INDEX(Tmp!A:A,4-BIN2DEC(MID($B333,27,2))),"")</f>
        <v/>
      </c>
      <c r="U333" s="11" t="str">
        <f t="shared" si="52"/>
        <v/>
      </c>
      <c r="V333" s="9" t="str" cm="1">
        <f t="array" ref="V333">IF(R333="Jump",INDEX(Jcond!A:A,16-BIN2DEC(MID($B333,22,4))),"")</f>
        <v/>
      </c>
      <c r="W333" s="9" t="str">
        <f t="shared" si="54"/>
        <v/>
      </c>
      <c r="X333" s="54" t="str" cm="1">
        <f t="array" ref="X333">IF(R333="Control",INDEX(IC!A:A,16-BIN2DEC(MID($B333,21,4))),"")</f>
        <v>--</v>
      </c>
      <c r="Y333" s="54" t="str" cm="1">
        <f t="array" ref="Y333">IF(X333="CALL",INDEX(Subroutines!A:A,32-BIN2DEC(MID($B333,25,5))),"")</f>
        <v/>
      </c>
      <c r="Z333" s="54" t="str" cm="1">
        <f t="array" ref="Z333">IF(R333="Control",INDEX(EC!A:A,8-BIN2DEC(MID($B333,25,3))),"")</f>
        <v>--</v>
      </c>
      <c r="AA333" s="54" t="str" cm="1">
        <f t="array" ref="AA333">IF(R333="Control",INDEX(SR!A:A,4-BIN2DEC(MID($B333,28,2))),"")</f>
        <v>--</v>
      </c>
      <c r="AE333" s="60"/>
    </row>
    <row r="334" spans="1:36" x14ac:dyDescent="0.25">
      <c r="A334" s="4" t="str">
        <f t="shared" si="47"/>
        <v>14C</v>
      </c>
      <c r="B334" s="2" t="s">
        <v>330</v>
      </c>
      <c r="C334" s="35"/>
      <c r="D334" s="2" t="s">
        <v>331</v>
      </c>
      <c r="E334" s="2" t="s">
        <v>927</v>
      </c>
      <c r="F334" s="2" t="s">
        <v>462</v>
      </c>
      <c r="G334" s="2"/>
      <c r="H334" s="3">
        <f t="shared" si="48"/>
        <v>0</v>
      </c>
      <c r="I334" s="27" t="str" cm="1">
        <f t="array" ref="I334">IF(H334=0,INDEX(Source1!A:A, 32-BIN2DEC(LEFT($B334,5))),"--")</f>
        <v>Q</v>
      </c>
      <c r="J334" s="63" t="str">
        <f t="shared" si="46"/>
        <v>--</v>
      </c>
      <c r="K334" s="27" t="str" cm="1">
        <f t="array" ref="K334">IF(H334=0,INDEX(Dest1!A:A,32-BIN2DEC(MID($B334,6,5))),"--")</f>
        <v>tmpAL</v>
      </c>
      <c r="L334" s="27">
        <f t="shared" si="49"/>
        <v>0</v>
      </c>
      <c r="M334" s="27" t="str" cm="1">
        <f t="array" ref="M334">IF(AND(I334&lt;&gt;"CONST",L334=0),INDEX(Source2!A:A,16-BIN2DEC(MID($B334,11,4))),"--")</f>
        <v>SP</v>
      </c>
      <c r="N334" s="23" t="str" cm="1">
        <f t="array" ref="N334">IF(AND(I334&lt;&gt;"CONST",L334=0),INDEX('D2'!A:A,4-BIN2DEC(MID($B334,15,2))),"--")</f>
        <v>tmpB</v>
      </c>
      <c r="O334" s="6">
        <f t="shared" si="53"/>
        <v>0</v>
      </c>
      <c r="P334" s="6">
        <f t="shared" si="50"/>
        <v>0</v>
      </c>
      <c r="Q334" s="6">
        <f t="shared" si="51"/>
        <v>0</v>
      </c>
      <c r="R334" s="3" t="str" cm="1">
        <f t="array" ref="R334">INDEX(Types!A:A,1+BIN2DEC(MID($B334,20,2)))</f>
        <v>ALU</v>
      </c>
      <c r="S334" s="3" t="str" cm="1">
        <f t="array" ref="S334">IF(R334="ALU",INDEX(ALUOps!A:A,32-BIN2DEC(MID($B334,22,5))),"")</f>
        <v>DEC2</v>
      </c>
      <c r="T334" s="3" t="str" cm="1">
        <f t="array" ref="T334">IF(R334="ALU",INDEX(Tmp!A:A,4-BIN2DEC(MID($B334,27,2))),"")</f>
        <v>tmpB</v>
      </c>
      <c r="U334" s="6">
        <f t="shared" si="52"/>
        <v>0</v>
      </c>
      <c r="V334" t="str" cm="1">
        <f t="array" ref="V334">IF(R334="Jump",INDEX(Jcond!A:A,16-BIN2DEC(MID($B334,22,4))),"")</f>
        <v/>
      </c>
      <c r="W334" t="str">
        <f t="shared" si="54"/>
        <v/>
      </c>
      <c r="X334" s="5" t="str" cm="1">
        <f t="array" ref="X334">IF(R334="Control",INDEX(IC!A:A,16-BIN2DEC(MID($B334,21,4))),"")</f>
        <v/>
      </c>
      <c r="Y334" s="5" t="str" cm="1">
        <f t="array" ref="Y334">IF(X334="CALL",INDEX(Subroutines!A:A,32-BIN2DEC(MID($B334,25,5))),"")</f>
        <v/>
      </c>
      <c r="Z334" s="5" t="str" cm="1">
        <f t="array" ref="Z334">IF(R334="Control",INDEX(EC!A:A,8-BIN2DEC(MID($B334,25,3))),"")</f>
        <v/>
      </c>
      <c r="AA334" s="5" t="str" cm="1">
        <f t="array" ref="AA334">IF(R334="Control",INDEX(SR!A:A,4-BIN2DEC(MID($B334,28,2))),"")</f>
        <v/>
      </c>
      <c r="AD334" t="s">
        <v>1211</v>
      </c>
      <c r="AE334" s="1" t="s">
        <v>1212</v>
      </c>
      <c r="AJ334" s="1" t="s">
        <v>332</v>
      </c>
    </row>
    <row r="335" spans="1:36" x14ac:dyDescent="0.25">
      <c r="A335" s="4" t="str">
        <f t="shared" si="47"/>
        <v>14D</v>
      </c>
      <c r="B335" s="2" t="s">
        <v>8</v>
      </c>
      <c r="C335" s="35"/>
      <c r="D335" s="3"/>
      <c r="E335" s="3"/>
      <c r="F335" s="3"/>
      <c r="G335" s="3"/>
      <c r="H335" s="3">
        <f t="shared" si="48"/>
        <v>0</v>
      </c>
      <c r="I335" s="27" t="str" cm="1">
        <f t="array" ref="I335">IF(H335=0,INDEX(Source1!A:A, 32-BIN2DEC(LEFT($B335,5))),"--")</f>
        <v>Q</v>
      </c>
      <c r="J335" s="63" t="str">
        <f t="shared" si="46"/>
        <v>--</v>
      </c>
      <c r="K335" s="27" t="str" cm="1">
        <f t="array" ref="K335">IF(H335=0,INDEX(Dest1!A:A,32-BIN2DEC(MID($B335,6,5))),"--")</f>
        <v>tmpAH</v>
      </c>
      <c r="L335" s="27">
        <f t="shared" si="49"/>
        <v>1</v>
      </c>
      <c r="M335" s="27" t="str" cm="1">
        <f t="array" ref="M335">IF(AND(I335&lt;&gt;"CONST",L335=0),INDEX(Source2!A:A,16-BIN2DEC(MID($B335,11,4))),"--")</f>
        <v>--</v>
      </c>
      <c r="N335" s="23" t="str" cm="1">
        <f t="array" ref="N335">IF(AND(I335&lt;&gt;"CONST",L335=0),INDEX('D2'!A:A,4-BIN2DEC(MID($B335,15,2))),"--")</f>
        <v>--</v>
      </c>
      <c r="O335" s="6">
        <f t="shared" si="53"/>
        <v>0</v>
      </c>
      <c r="P335" s="6">
        <f t="shared" si="50"/>
        <v>0</v>
      </c>
      <c r="Q335" s="6">
        <f t="shared" si="51"/>
        <v>0</v>
      </c>
      <c r="R335" s="3" t="str" cm="1">
        <f t="array" ref="R335">INDEX(Types!A:A,1+BIN2DEC(MID($B335,20,2)))</f>
        <v>Control</v>
      </c>
      <c r="S335" s="3" t="str" cm="1">
        <f t="array" ref="S335">IF(R335="ALU",INDEX(ALUOps!A:A,32-BIN2DEC(MID($B335,22,5))),"")</f>
        <v/>
      </c>
      <c r="T335" s="3" t="str" cm="1">
        <f t="array" ref="T335">IF(R335="ALU",INDEX(Tmp!A:A,4-BIN2DEC(MID($B335,27,2))),"")</f>
        <v/>
      </c>
      <c r="U335" s="6" t="str">
        <f t="shared" si="52"/>
        <v/>
      </c>
      <c r="V335" t="str" cm="1">
        <f t="array" ref="V335">IF(R335="Jump",INDEX(Jcond!A:A,16-BIN2DEC(MID($B335,22,4))),"")</f>
        <v/>
      </c>
      <c r="W335" t="str">
        <f t="shared" si="54"/>
        <v/>
      </c>
      <c r="X335" s="5" t="str" cm="1">
        <f t="array" ref="X335">IF(R335="Control",INDEX(IC!A:A,16-BIN2DEC(MID($B335,21,4))),"")</f>
        <v>--</v>
      </c>
      <c r="Y335" s="5" t="str" cm="1">
        <f t="array" ref="Y335">IF(X335="CALL",INDEX(Subroutines!A:A,32-BIN2DEC(MID($B335,25,5))),"")</f>
        <v/>
      </c>
      <c r="Z335" s="5" t="str" cm="1">
        <f t="array" ref="Z335">IF(R335="Control",INDEX(EC!A:A,8-BIN2DEC(MID($B335,25,3))),"")</f>
        <v>--</v>
      </c>
      <c r="AA335" s="5" t="str" cm="1">
        <f t="array" ref="AA335">IF(R335="Control",INDEX(SR!A:A,4-BIN2DEC(MID($B335,28,2))),"")</f>
        <v>--</v>
      </c>
    </row>
    <row r="336" spans="1:36" x14ac:dyDescent="0.25">
      <c r="A336" s="4" t="str">
        <f t="shared" si="47"/>
        <v>14E</v>
      </c>
      <c r="B336" s="2" t="s">
        <v>333</v>
      </c>
      <c r="C336" s="35"/>
      <c r="D336" s="3"/>
      <c r="E336" s="3"/>
      <c r="F336" s="3"/>
      <c r="G336" s="3"/>
      <c r="H336" s="3">
        <f t="shared" si="48"/>
        <v>0</v>
      </c>
      <c r="I336" s="27" t="str" cm="1">
        <f t="array" ref="I336">IF(H336=0,INDEX(Source1!A:A, 32-BIN2DEC(LEFT($B336,5))),"--")</f>
        <v>SIGMA</v>
      </c>
      <c r="J336" s="63" t="str">
        <f t="shared" si="46"/>
        <v>--</v>
      </c>
      <c r="K336" s="27" t="str" cm="1">
        <f t="array" ref="K336">IF(H336=0,INDEX(Dest1!A:A,32-BIN2DEC(MID($B336,6,5))),"--")</f>
        <v>SP</v>
      </c>
      <c r="L336" s="27">
        <f t="shared" si="49"/>
        <v>0</v>
      </c>
      <c r="M336" s="27" t="str" cm="1">
        <f t="array" ref="M336">IF(AND(I336&lt;&gt;"CONST",L336=0),INDEX(Source2!A:A,16-BIN2DEC(MID($B336,11,4))),"--")</f>
        <v>SIGMA</v>
      </c>
      <c r="N336" s="23" t="str" cm="1">
        <f t="array" ref="N336">IF(AND(I336&lt;&gt;"CONST",L336=0),INDEX('D2'!A:A,4-BIN2DEC(MID($B336,15,2))),"--")</f>
        <v>IND</v>
      </c>
      <c r="O336" s="6">
        <f t="shared" si="53"/>
        <v>0</v>
      </c>
      <c r="P336" s="6">
        <f t="shared" si="50"/>
        <v>0</v>
      </c>
      <c r="Q336" s="6">
        <f t="shared" si="51"/>
        <v>0</v>
      </c>
      <c r="R336" s="3" t="str" cm="1">
        <f t="array" ref="R336">INDEX(Types!A:A,1+BIN2DEC(MID($B336,20,2)))</f>
        <v>Control</v>
      </c>
      <c r="S336" s="3" t="str" cm="1">
        <f t="array" ref="S336">IF(R336="ALU",INDEX(ALUOps!A:A,32-BIN2DEC(MID($B336,22,5))),"")</f>
        <v/>
      </c>
      <c r="T336" s="3" t="str" cm="1">
        <f t="array" ref="T336">IF(R336="ALU",INDEX(Tmp!A:A,4-BIN2DEC(MID($B336,27,2))),"")</f>
        <v/>
      </c>
      <c r="U336" s="6" t="str">
        <f t="shared" si="52"/>
        <v/>
      </c>
      <c r="V336" t="str" cm="1">
        <f t="array" ref="V336">IF(R336="Jump",INDEX(Jcond!A:A,16-BIN2DEC(MID($B336,22,4))),"")</f>
        <v/>
      </c>
      <c r="W336" t="str">
        <f t="shared" si="54"/>
        <v/>
      </c>
      <c r="X336" s="5" t="str" cm="1">
        <f t="array" ref="X336">IF(R336="Control",INDEX(IC!A:A,16-BIN2DEC(MID($B336,21,4))),"")</f>
        <v>SUSP</v>
      </c>
      <c r="Y336" s="5" t="str" cm="1">
        <f t="array" ref="Y336">IF(X336="CALL",INDEX(Subroutines!A:A,32-BIN2DEC(MID($B336,25,5))),"")</f>
        <v/>
      </c>
      <c r="Z336" s="5" t="str" cm="1">
        <f t="array" ref="Z336">IF(R336="Control",INDEX(EC!A:A,8-BIN2DEC(MID($B336,25,3))),"")</f>
        <v>--</v>
      </c>
      <c r="AA336" s="5" t="str" cm="1">
        <f t="array" ref="AA336">IF(R336="Control",INDEX(SR!A:A,4-BIN2DEC(MID($B336,28,2))),"")</f>
        <v>--</v>
      </c>
      <c r="AE336" s="1" t="s">
        <v>1210</v>
      </c>
    </row>
    <row r="337" spans="1:36" x14ac:dyDescent="0.25">
      <c r="A337" s="4" t="str">
        <f t="shared" si="47"/>
        <v>14F</v>
      </c>
      <c r="B337" s="2" t="s">
        <v>334</v>
      </c>
      <c r="C337" s="35"/>
      <c r="D337" s="3"/>
      <c r="E337" s="3"/>
      <c r="F337" s="3"/>
      <c r="G337" s="3"/>
      <c r="H337" s="3">
        <f t="shared" si="48"/>
        <v>0</v>
      </c>
      <c r="I337" s="27" t="str" cm="1">
        <f t="array" ref="I337">IF(H337=0,INDEX(Source1!A:A, 32-BIN2DEC(LEFT($B337,5))),"--")</f>
        <v>PC</v>
      </c>
      <c r="J337" s="63" t="str">
        <f t="shared" si="46"/>
        <v>--</v>
      </c>
      <c r="K337" s="27" t="str" cm="1">
        <f t="array" ref="K337">IF(H337=0,INDEX(Dest1!A:A,32-BIN2DEC(MID($B337,6,5))),"--")</f>
        <v>tmpB</v>
      </c>
      <c r="L337" s="27">
        <f t="shared" si="49"/>
        <v>1</v>
      </c>
      <c r="M337" s="27" t="str" cm="1">
        <f t="array" ref="M337">IF(AND(I337&lt;&gt;"CONST",L337=0),INDEX(Source2!A:A,16-BIN2DEC(MID($B337,11,4))),"--")</f>
        <v>--</v>
      </c>
      <c r="N337" s="23" t="str" cm="1">
        <f t="array" ref="N337">IF(AND(I337&lt;&gt;"CONST",L337=0),INDEX('D2'!A:A,4-BIN2DEC(MID($B337,15,2))),"--")</f>
        <v>--</v>
      </c>
      <c r="O337" s="6">
        <f t="shared" si="53"/>
        <v>0</v>
      </c>
      <c r="P337" s="6">
        <f t="shared" si="50"/>
        <v>0</v>
      </c>
      <c r="Q337" s="6">
        <f t="shared" si="51"/>
        <v>0</v>
      </c>
      <c r="R337" s="3" t="str" cm="1">
        <f t="array" ref="R337">INDEX(Types!A:A,1+BIN2DEC(MID($B337,20,2)))</f>
        <v>ALU</v>
      </c>
      <c r="S337" s="3" t="str" cm="1">
        <f t="array" ref="S337">IF(R337="ALU",INDEX(ALUOps!A:A,32-BIN2DEC(MID($B337,22,5))),"")</f>
        <v>ADD</v>
      </c>
      <c r="T337" s="3" t="str" cm="1">
        <f t="array" ref="T337">IF(R337="ALU",INDEX(Tmp!A:A,4-BIN2DEC(MID($B337,27,2))),"")</f>
        <v>tmpA</v>
      </c>
      <c r="U337" s="6">
        <f t="shared" si="52"/>
        <v>0</v>
      </c>
      <c r="V337" t="str" cm="1">
        <f t="array" ref="V337">IF(R337="Jump",INDEX(Jcond!A:A,16-BIN2DEC(MID($B337,22,4))),"")</f>
        <v/>
      </c>
      <c r="W337" t="str">
        <f t="shared" si="54"/>
        <v/>
      </c>
      <c r="X337" s="5" t="str" cm="1">
        <f t="array" ref="X337">IF(R337="Control",INDEX(IC!A:A,16-BIN2DEC(MID($B337,21,4))),"")</f>
        <v/>
      </c>
      <c r="Y337" s="5" t="str" cm="1">
        <f t="array" ref="Y337">IF(X337="CALL",INDEX(Subroutines!A:A,32-BIN2DEC(MID($B337,25,5))),"")</f>
        <v/>
      </c>
      <c r="Z337" s="5" t="str" cm="1">
        <f t="array" ref="Z337">IF(R337="Control",INDEX(EC!A:A,8-BIN2DEC(MID($B337,25,3))),"")</f>
        <v/>
      </c>
      <c r="AA337" s="5" t="str" cm="1">
        <f t="array" ref="AA337">IF(R337="Control",INDEX(SR!A:A,4-BIN2DEC(MID($B337,28,2))),"")</f>
        <v/>
      </c>
    </row>
    <row r="338" spans="1:36" x14ac:dyDescent="0.25">
      <c r="A338" s="4" t="str">
        <f t="shared" si="47"/>
        <v>150</v>
      </c>
      <c r="B338" s="2" t="s">
        <v>335</v>
      </c>
      <c r="C338" s="35"/>
      <c r="D338" s="2" t="s">
        <v>336</v>
      </c>
      <c r="E338" s="2" t="s">
        <v>927</v>
      </c>
      <c r="F338" s="2" t="s">
        <v>928</v>
      </c>
      <c r="G338" s="2"/>
      <c r="H338" s="3">
        <f t="shared" si="48"/>
        <v>0</v>
      </c>
      <c r="I338" s="27" t="str" cm="1">
        <f t="array" ref="I338">IF(H338=0,INDEX(Source1!A:A, 32-BIN2DEC(LEFT($B338,5))),"--")</f>
        <v>SIGMA</v>
      </c>
      <c r="J338" s="63" t="str">
        <f t="shared" si="46"/>
        <v>--</v>
      </c>
      <c r="K338" s="27" t="str" cm="1">
        <f t="array" ref="K338">IF(H338=0,INDEX(Dest1!A:A,32-BIN2DEC(MID($B338,6,5))),"--")</f>
        <v>PC</v>
      </c>
      <c r="L338" s="27">
        <f t="shared" si="49"/>
        <v>1</v>
      </c>
      <c r="M338" s="27" t="str" cm="1">
        <f t="array" ref="M338">IF(AND(I338&lt;&gt;"CONST",L338=0),INDEX(Source2!A:A,16-BIN2DEC(MID($B338,11,4))),"--")</f>
        <v>--</v>
      </c>
      <c r="N338" s="23" t="str" cm="1">
        <f t="array" ref="N338">IF(AND(I338&lt;&gt;"CONST",L338=0),INDEX('D2'!A:A,4-BIN2DEC(MID($B338,15,2))),"--")</f>
        <v>--</v>
      </c>
      <c r="O338" s="6">
        <f t="shared" si="53"/>
        <v>0</v>
      </c>
      <c r="P338" s="6">
        <f t="shared" si="50"/>
        <v>0</v>
      </c>
      <c r="Q338" s="6">
        <f t="shared" si="51"/>
        <v>0</v>
      </c>
      <c r="R338" s="3" t="str" cm="1">
        <f t="array" ref="R338">INDEX(Types!A:A,1+BIN2DEC(MID($B338,20,2)))</f>
        <v>Control</v>
      </c>
      <c r="S338" s="3" t="str" cm="1">
        <f t="array" ref="S338">IF(R338="ALU",INDEX(ALUOps!A:A,32-BIN2DEC(MID($B338,22,5))),"")</f>
        <v/>
      </c>
      <c r="T338" s="3" t="str" cm="1">
        <f t="array" ref="T338">IF(R338="ALU",INDEX(Tmp!A:A,4-BIN2DEC(MID($B338,27,2))),"")</f>
        <v/>
      </c>
      <c r="U338" s="6" t="str">
        <f t="shared" si="52"/>
        <v/>
      </c>
      <c r="V338" t="str" cm="1">
        <f t="array" ref="V338">IF(R338="Jump",INDEX(Jcond!A:A,16-BIN2DEC(MID($B338,22,4))),"")</f>
        <v/>
      </c>
      <c r="W338" t="str">
        <f t="shared" si="54"/>
        <v/>
      </c>
      <c r="X338" s="5" t="str" cm="1">
        <f t="array" ref="X338">IF(R338="Control",INDEX(IC!A:A,16-BIN2DEC(MID($B338,21,4))),"")</f>
        <v>FLUSH</v>
      </c>
      <c r="Y338" s="5" t="str" cm="1">
        <f t="array" ref="Y338">IF(X338="CALL",INDEX(Subroutines!A:A,32-BIN2DEC(MID($B338,25,5))),"")</f>
        <v/>
      </c>
      <c r="Z338" s="5" t="str" cm="1">
        <f t="array" ref="Z338">IF(R338="Control",INDEX(EC!A:A,8-BIN2DEC(MID($B338,25,3))),"")</f>
        <v>--</v>
      </c>
      <c r="AA338" s="5" t="str" cm="1">
        <f t="array" ref="AA338">IF(R338="Control",INDEX(SR!A:A,4-BIN2DEC(MID($B338,28,2))),"")</f>
        <v>--</v>
      </c>
      <c r="AE338" s="1" t="s">
        <v>1213</v>
      </c>
      <c r="AJ338" s="1" t="s">
        <v>332</v>
      </c>
    </row>
    <row r="339" spans="1:36" x14ac:dyDescent="0.25">
      <c r="A339" s="4" t="str">
        <f t="shared" si="47"/>
        <v>151</v>
      </c>
      <c r="B339" s="2" t="s">
        <v>337</v>
      </c>
      <c r="C339" s="35"/>
      <c r="D339" s="3"/>
      <c r="E339" s="3"/>
      <c r="F339" s="3"/>
      <c r="G339" s="3"/>
      <c r="H339" s="3">
        <f t="shared" si="48"/>
        <v>0</v>
      </c>
      <c r="I339" s="27" t="str" cm="1">
        <f t="array" ref="I339">IF(H339=0,INDEX(Source1!A:A, 32-BIN2DEC(LEFT($B339,5))),"--")</f>
        <v>tmpB</v>
      </c>
      <c r="J339" s="63" t="str">
        <f t="shared" si="46"/>
        <v>--</v>
      </c>
      <c r="K339" s="27" t="str" cm="1">
        <f t="array" ref="K339">IF(H339=0,INDEX(Dest1!A:A,32-BIN2DEC(MID($B339,6,5))),"--")</f>
        <v>TEMP</v>
      </c>
      <c r="L339" s="27">
        <f t="shared" si="49"/>
        <v>1</v>
      </c>
      <c r="M339" s="27" t="str" cm="1">
        <f t="array" ref="M339">IF(AND(I339&lt;&gt;"CONST",L339=0),INDEX(Source2!A:A,16-BIN2DEC(MID($B339,11,4))),"--")</f>
        <v>--</v>
      </c>
      <c r="N339" s="23" t="str" cm="1">
        <f t="array" ref="N339">IF(AND(I339&lt;&gt;"CONST",L339=0),INDEX('D2'!A:A,4-BIN2DEC(MID($B339,15,2))),"--")</f>
        <v>--</v>
      </c>
      <c r="O339" s="6">
        <f t="shared" si="53"/>
        <v>0</v>
      </c>
      <c r="P339" s="6">
        <f t="shared" si="50"/>
        <v>0</v>
      </c>
      <c r="Q339" s="6">
        <f t="shared" si="51"/>
        <v>1</v>
      </c>
      <c r="R339" s="3" t="str" cm="1">
        <f t="array" ref="R339">INDEX(Types!A:A,1+BIN2DEC(MID($B339,20,2)))</f>
        <v>Control</v>
      </c>
      <c r="S339" s="3" t="str" cm="1">
        <f t="array" ref="S339">IF(R339="ALU",INDEX(ALUOps!A:A,32-BIN2DEC(MID($B339,22,5))),"")</f>
        <v/>
      </c>
      <c r="T339" s="3" t="str" cm="1">
        <f t="array" ref="T339">IF(R339="ALU",INDEX(Tmp!A:A,4-BIN2DEC(MID($B339,27,2))),"")</f>
        <v/>
      </c>
      <c r="U339" s="6" t="str">
        <f t="shared" si="52"/>
        <v/>
      </c>
      <c r="V339" t="str" cm="1">
        <f t="array" ref="V339">IF(R339="Jump",INDEX(Jcond!A:A,16-BIN2DEC(MID($B339,22,4))),"")</f>
        <v/>
      </c>
      <c r="W339" t="str">
        <f t="shared" si="54"/>
        <v/>
      </c>
      <c r="X339" s="5" t="str" cm="1">
        <f t="array" ref="X339">IF(R339="Control",INDEX(IC!A:A,16-BIN2DEC(MID($B339,21,4))),"")</f>
        <v>--</v>
      </c>
      <c r="Y339" s="5" t="str" cm="1">
        <f t="array" ref="Y339">IF(X339="CALL",INDEX(Subroutines!A:A,32-BIN2DEC(MID($B339,25,5))),"")</f>
        <v/>
      </c>
      <c r="Z339" s="5" t="str" cm="1">
        <f t="array" ref="Z339">IF(R339="Control",INDEX(EC!A:A,8-BIN2DEC(MID($B339,25,3))),"")</f>
        <v>MW</v>
      </c>
      <c r="AA339" s="5" t="str" cm="1">
        <f t="array" ref="AA339">IF(R339="Control",INDEX(SR!A:A,4-BIN2DEC(MID($B339,28,2))),"")</f>
        <v>SS</v>
      </c>
    </row>
    <row r="340" spans="1:36" s="15" customFormat="1" x14ac:dyDescent="0.25">
      <c r="A340" s="12" t="str">
        <f t="shared" si="47"/>
        <v>152</v>
      </c>
      <c r="B340" s="13" t="s">
        <v>4</v>
      </c>
      <c r="C340" s="36"/>
      <c r="D340" s="14"/>
      <c r="E340" s="14"/>
      <c r="F340" s="14"/>
      <c r="G340" s="14"/>
      <c r="H340" s="14">
        <f t="shared" si="48"/>
        <v>1</v>
      </c>
      <c r="I340" s="28" t="str" cm="1">
        <f t="array" ref="I340">IF(H340=0,INDEX(Source1!A:A, 32-BIN2DEC(LEFT($B340,5))),"--")</f>
        <v>--</v>
      </c>
      <c r="J340" s="64" t="str">
        <f t="shared" si="46"/>
        <v>--</v>
      </c>
      <c r="K340" s="28" t="str" cm="1">
        <f t="array" ref="K340">IF(H340=0,INDEX(Dest1!A:A,32-BIN2DEC(MID($B340,6,5))),"--")</f>
        <v>--</v>
      </c>
      <c r="L340" s="28">
        <f t="shared" si="49"/>
        <v>1</v>
      </c>
      <c r="M340" s="28" t="str" cm="1">
        <f t="array" ref="M340">IF(AND(I340&lt;&gt;"CONST",L340=0),INDEX(Source2!A:A,16-BIN2DEC(MID($B340,11,4))),"--")</f>
        <v>--</v>
      </c>
      <c r="N340" s="24" t="str" cm="1">
        <f t="array" ref="N340">IF(AND(I340&lt;&gt;"CONST",L340=0),INDEX('D2'!A:A,4-BIN2DEC(MID($B340,15,2))),"--")</f>
        <v>--</v>
      </c>
      <c r="O340" s="16">
        <f t="shared" si="53"/>
        <v>0</v>
      </c>
      <c r="P340" s="16">
        <f t="shared" si="50"/>
        <v>0</v>
      </c>
      <c r="Q340" s="16">
        <f t="shared" si="51"/>
        <v>0</v>
      </c>
      <c r="R340" s="14" t="str" cm="1">
        <f t="array" ref="R340">INDEX(Types!A:A,1+BIN2DEC(MID($B340,20,2)))</f>
        <v>Control</v>
      </c>
      <c r="S340" s="14" t="str" cm="1">
        <f t="array" ref="S340">IF(R340="ALU",INDEX(ALUOps!A:A,32-BIN2DEC(MID($B340,22,5))),"")</f>
        <v/>
      </c>
      <c r="T340" s="14" t="str" cm="1">
        <f t="array" ref="T340">IF(R340="ALU",INDEX(Tmp!A:A,4-BIN2DEC(MID($B340,27,2))),"")</f>
        <v/>
      </c>
      <c r="U340" s="16" t="str">
        <f t="shared" si="52"/>
        <v/>
      </c>
      <c r="V340" s="15" t="str" cm="1">
        <f t="array" ref="V340">IF(R340="Jump",INDEX(Jcond!A:A,16-BIN2DEC(MID($B340,22,4))),"")</f>
        <v/>
      </c>
      <c r="W340" s="15" t="str">
        <f t="shared" si="54"/>
        <v/>
      </c>
      <c r="X340" s="52" t="str" cm="1">
        <f t="array" ref="X340">IF(R340="Control",INDEX(IC!A:A,16-BIN2DEC(MID($B340,21,4))),"")</f>
        <v>--</v>
      </c>
      <c r="Y340" s="52" t="str" cm="1">
        <f t="array" ref="Y340">IF(X340="CALL",INDEX(Subroutines!A:A,32-BIN2DEC(MID($B340,25,5))),"")</f>
        <v/>
      </c>
      <c r="Z340" s="52" t="str" cm="1">
        <f t="array" ref="Z340">IF(R340="Control",INDEX(EC!A:A,8-BIN2DEC(MID($B340,25,3))),"")</f>
        <v>--</v>
      </c>
      <c r="AA340" s="52" t="str" cm="1">
        <f t="array" ref="AA340">IF(R340="Control",INDEX(SR!A:A,4-BIN2DEC(MID($B340,28,2))),"")</f>
        <v>--</v>
      </c>
      <c r="AE340" s="58"/>
    </row>
    <row r="341" spans="1:36" s="20" customFormat="1" ht="15.75" thickBot="1" x14ac:dyDescent="0.3">
      <c r="A341" s="17" t="str">
        <f t="shared" si="47"/>
        <v>153</v>
      </c>
      <c r="B341" s="18" t="s">
        <v>4</v>
      </c>
      <c r="C341" s="37"/>
      <c r="D341" s="19"/>
      <c r="E341" s="19"/>
      <c r="F341" s="19"/>
      <c r="G341" s="19"/>
      <c r="H341" s="19">
        <f t="shared" si="48"/>
        <v>1</v>
      </c>
      <c r="I341" s="29" t="str" cm="1">
        <f t="array" ref="I341">IF(H341=0,INDEX(Source1!A:A, 32-BIN2DEC(LEFT($B341,5))),"--")</f>
        <v>--</v>
      </c>
      <c r="J341" s="65" t="str">
        <f t="shared" si="46"/>
        <v>--</v>
      </c>
      <c r="K341" s="29" t="str" cm="1">
        <f t="array" ref="K341">IF(H341=0,INDEX(Dest1!A:A,32-BIN2DEC(MID($B341,6,5))),"--")</f>
        <v>--</v>
      </c>
      <c r="L341" s="29">
        <f t="shared" si="49"/>
        <v>1</v>
      </c>
      <c r="M341" s="29" t="str" cm="1">
        <f t="array" ref="M341">IF(AND(I341&lt;&gt;"CONST",L341=0),INDEX(Source2!A:A,16-BIN2DEC(MID($B341,11,4))),"--")</f>
        <v>--</v>
      </c>
      <c r="N341" s="25" t="str" cm="1">
        <f t="array" ref="N341">IF(AND(I341&lt;&gt;"CONST",L341=0),INDEX('D2'!A:A,4-BIN2DEC(MID($B341,15,2))),"--")</f>
        <v>--</v>
      </c>
      <c r="O341" s="21">
        <f t="shared" si="53"/>
        <v>0</v>
      </c>
      <c r="P341" s="21">
        <f t="shared" si="50"/>
        <v>0</v>
      </c>
      <c r="Q341" s="21">
        <f t="shared" si="51"/>
        <v>0</v>
      </c>
      <c r="R341" s="19" t="str" cm="1">
        <f t="array" ref="R341">INDEX(Types!A:A,1+BIN2DEC(MID($B341,20,2)))</f>
        <v>Control</v>
      </c>
      <c r="S341" s="19" t="str" cm="1">
        <f t="array" ref="S341">IF(R341="ALU",INDEX(ALUOps!A:A,32-BIN2DEC(MID($B341,22,5))),"")</f>
        <v/>
      </c>
      <c r="T341" s="19" t="str" cm="1">
        <f t="array" ref="T341">IF(R341="ALU",INDEX(Tmp!A:A,4-BIN2DEC(MID($B341,27,2))),"")</f>
        <v/>
      </c>
      <c r="U341" s="21" t="str">
        <f t="shared" si="52"/>
        <v/>
      </c>
      <c r="V341" s="20" t="str" cm="1">
        <f t="array" ref="V341">IF(R341="Jump",INDEX(Jcond!A:A,16-BIN2DEC(MID($B341,22,4))),"")</f>
        <v/>
      </c>
      <c r="W341" s="20" t="str">
        <f t="shared" si="54"/>
        <v/>
      </c>
      <c r="X341" s="53" t="str" cm="1">
        <f t="array" ref="X341">IF(R341="Control",INDEX(IC!A:A,16-BIN2DEC(MID($B341,21,4))),"")</f>
        <v>--</v>
      </c>
      <c r="Y341" s="53" t="str" cm="1">
        <f t="array" ref="Y341">IF(X341="CALL",INDEX(Subroutines!A:A,32-BIN2DEC(MID($B341,25,5))),"")</f>
        <v/>
      </c>
      <c r="Z341" s="53" t="str" cm="1">
        <f t="array" ref="Z341">IF(R341="Control",INDEX(EC!A:A,8-BIN2DEC(MID($B341,25,3))),"")</f>
        <v>--</v>
      </c>
      <c r="AA341" s="53" t="str" cm="1">
        <f t="array" ref="AA341">IF(R341="Control",INDEX(SR!A:A,4-BIN2DEC(MID($B341,28,2))),"")</f>
        <v>--</v>
      </c>
      <c r="AE341" s="59"/>
    </row>
    <row r="342" spans="1:36" x14ac:dyDescent="0.25">
      <c r="A342" s="4" t="str">
        <f t="shared" si="47"/>
        <v>154</v>
      </c>
      <c r="B342" s="2" t="s">
        <v>56</v>
      </c>
      <c r="C342" s="35" t="s">
        <v>1126</v>
      </c>
      <c r="D342" s="2" t="s">
        <v>338</v>
      </c>
      <c r="E342" s="2" t="s">
        <v>927</v>
      </c>
      <c r="F342" s="2" t="s">
        <v>462</v>
      </c>
      <c r="G342" s="2"/>
      <c r="H342" s="3">
        <f t="shared" si="48"/>
        <v>0</v>
      </c>
      <c r="I342" s="27" t="str" cm="1">
        <f t="array" ref="I342">IF(H342=0,INDEX(Source1!A:A, 32-BIN2DEC(LEFT($B342,5))),"--")</f>
        <v>Q</v>
      </c>
      <c r="J342" s="63" t="str">
        <f t="shared" si="46"/>
        <v>--</v>
      </c>
      <c r="K342" s="27" t="str" cm="1">
        <f t="array" ref="K342">IF(H342=0,INDEX(Dest1!A:A,32-BIN2DEC(MID($B342,6,5))),"--")</f>
        <v>tmpBL</v>
      </c>
      <c r="L342" s="27">
        <f t="shared" si="49"/>
        <v>1</v>
      </c>
      <c r="M342" s="27" t="str" cm="1">
        <f t="array" ref="M342">IF(AND(I342&lt;&gt;"CONST",L342=0),INDEX(Source2!A:A,16-BIN2DEC(MID($B342,11,4))),"--")</f>
        <v>--</v>
      </c>
      <c r="N342" s="23" t="str" cm="1">
        <f t="array" ref="N342">IF(AND(I342&lt;&gt;"CONST",L342=0),INDEX('D2'!A:A,4-BIN2DEC(MID($B342,15,2))),"--")</f>
        <v>--</v>
      </c>
      <c r="O342" s="6">
        <f t="shared" si="53"/>
        <v>0</v>
      </c>
      <c r="P342" s="6">
        <f t="shared" si="50"/>
        <v>0</v>
      </c>
      <c r="Q342" s="6">
        <f t="shared" si="51"/>
        <v>0</v>
      </c>
      <c r="R342" s="3" t="str" cm="1">
        <f t="array" ref="R342">INDEX(Types!A:A,1+BIN2DEC(MID($B342,20,2)))</f>
        <v>ALU</v>
      </c>
      <c r="S342" s="3" t="str" cm="1">
        <f t="array" ref="S342">IF(R342="ALU",INDEX(ALUOps!A:A,32-BIN2DEC(MID($B342,22,5))),"")</f>
        <v>ADD</v>
      </c>
      <c r="T342" s="3" t="str" cm="1">
        <f t="array" ref="T342">IF(R342="ALU",INDEX(Tmp!A:A,4-BIN2DEC(MID($B342,27,2))),"")</f>
        <v>tmpA</v>
      </c>
      <c r="U342" s="6">
        <f t="shared" si="52"/>
        <v>0</v>
      </c>
      <c r="V342" t="str" cm="1">
        <f t="array" ref="V342">IF(R342="Jump",INDEX(Jcond!A:A,16-BIN2DEC(MID($B342,22,4))),"")</f>
        <v/>
      </c>
      <c r="W342" t="str">
        <f t="shared" si="54"/>
        <v/>
      </c>
      <c r="X342" s="5" t="str" cm="1">
        <f t="array" ref="X342">IF(R342="Control",INDEX(IC!A:A,16-BIN2DEC(MID($B342,21,4))),"")</f>
        <v/>
      </c>
      <c r="Y342" s="5" t="str" cm="1">
        <f t="array" ref="Y342">IF(X342="CALL",INDEX(Subroutines!A:A,32-BIN2DEC(MID($B342,25,5))),"")</f>
        <v/>
      </c>
      <c r="Z342" s="5" t="str" cm="1">
        <f t="array" ref="Z342">IF(R342="Control",INDEX(EC!A:A,8-BIN2DEC(MID($B342,25,3))),"")</f>
        <v/>
      </c>
      <c r="AA342" s="5" t="str" cm="1">
        <f t="array" ref="AA342">IF(R342="Control",INDEX(SR!A:A,4-BIN2DEC(MID($B342,28,2))),"")</f>
        <v/>
      </c>
      <c r="AD342" t="s">
        <v>1008</v>
      </c>
      <c r="AJ342" s="1" t="s">
        <v>339</v>
      </c>
    </row>
    <row r="343" spans="1:36" x14ac:dyDescent="0.25">
      <c r="A343" s="4" t="str">
        <f t="shared" si="47"/>
        <v>155</v>
      </c>
      <c r="B343" s="2" t="s">
        <v>340</v>
      </c>
      <c r="C343" s="35" t="s">
        <v>1127</v>
      </c>
      <c r="D343" s="3"/>
      <c r="E343" s="3"/>
      <c r="F343" s="3"/>
      <c r="G343" s="3"/>
      <c r="H343" s="3">
        <f t="shared" si="48"/>
        <v>0</v>
      </c>
      <c r="I343" s="27" t="str" cm="1">
        <f t="array" ref="I343">IF(H343=0,INDEX(Source1!A:A, 32-BIN2DEC(LEFT($B343,5))),"--")</f>
        <v>Q</v>
      </c>
      <c r="J343" s="63" t="str">
        <f t="shared" si="46"/>
        <v>--</v>
      </c>
      <c r="K343" s="27" t="str" cm="1">
        <f t="array" ref="K343">IF(H343=0,INDEX(Dest1!A:A,32-BIN2DEC(MID($B343,6,5))),"--")</f>
        <v>tmpBH</v>
      </c>
      <c r="L343" s="27">
        <f t="shared" si="49"/>
        <v>1</v>
      </c>
      <c r="M343" s="27" t="str" cm="1">
        <f t="array" ref="M343">IF(AND(I343&lt;&gt;"CONST",L343=0),INDEX(Source2!A:A,16-BIN2DEC(MID($B343,11,4))),"--")</f>
        <v>--</v>
      </c>
      <c r="N343" s="23" t="str" cm="1">
        <f t="array" ref="N343">IF(AND(I343&lt;&gt;"CONST",L343=0),INDEX('D2'!A:A,4-BIN2DEC(MID($B343,15,2))),"--")</f>
        <v>--</v>
      </c>
      <c r="O343" s="6">
        <f t="shared" si="53"/>
        <v>0</v>
      </c>
      <c r="P343" s="6">
        <f t="shared" si="50"/>
        <v>0</v>
      </c>
      <c r="Q343" s="6">
        <f t="shared" si="51"/>
        <v>0</v>
      </c>
      <c r="R343" s="3" t="str" cm="1">
        <f t="array" ref="R343">INDEX(Types!A:A,1+BIN2DEC(MID($B343,20,2)))</f>
        <v>Jump</v>
      </c>
      <c r="S343" s="3" t="str" cm="1">
        <f t="array" ref="S343">IF(R343="ALU",INDEX(ALUOps!A:A,32-BIN2DEC(MID($B343,22,5))),"")</f>
        <v/>
      </c>
      <c r="T343" s="3" t="str" cm="1">
        <f t="array" ref="T343">IF(R343="ALU",INDEX(Tmp!A:A,4-BIN2DEC(MID($B343,27,2))),"")</f>
        <v/>
      </c>
      <c r="U343" s="6" t="str">
        <f t="shared" si="52"/>
        <v/>
      </c>
      <c r="V343" t="str" cm="1">
        <f t="array" ref="V343">IF(R343="Jump",INDEX(Jcond!A:A,16-BIN2DEC(MID($B343,22,4))),"")</f>
        <v>UNC</v>
      </c>
      <c r="W343">
        <f t="shared" si="54"/>
        <v>2</v>
      </c>
      <c r="X343" s="5" t="str" cm="1">
        <f t="array" ref="X343">IF(R343="Control",INDEX(IC!A:A,16-BIN2DEC(MID($B343,21,4))),"")</f>
        <v/>
      </c>
      <c r="Y343" s="5" t="str" cm="1">
        <f t="array" ref="Y343">IF(X343="CALL",INDEX(Subroutines!A:A,32-BIN2DEC(MID($B343,25,5))),"")</f>
        <v/>
      </c>
      <c r="Z343" s="5" t="str" cm="1">
        <f t="array" ref="Z343">IF(R343="Control",INDEX(EC!A:A,8-BIN2DEC(MID($B343,25,3))),"")</f>
        <v/>
      </c>
      <c r="AA343" s="5" t="str" cm="1">
        <f t="array" ref="AA343">IF(R343="Control",INDEX(SR!A:A,4-BIN2DEC(MID($B343,28,2))),"")</f>
        <v/>
      </c>
    </row>
    <row r="344" spans="1:36" x14ac:dyDescent="0.25">
      <c r="A344" s="4" t="str">
        <f t="shared" si="47"/>
        <v>156</v>
      </c>
      <c r="B344" s="2" t="s">
        <v>60</v>
      </c>
      <c r="C344" s="35" t="s">
        <v>1128</v>
      </c>
      <c r="D344" s="3"/>
      <c r="E344" s="3"/>
      <c r="F344" s="3"/>
      <c r="G344" s="3"/>
      <c r="H344" s="3">
        <f t="shared" si="48"/>
        <v>0</v>
      </c>
      <c r="I344" s="27" t="str" cm="1">
        <f t="array" ref="I344">IF(H344=0,INDEX(Source1!A:A, 32-BIN2DEC(LEFT($B344,5))),"--")</f>
        <v>PC</v>
      </c>
      <c r="J344" s="63" t="str">
        <f t="shared" si="46"/>
        <v>--</v>
      </c>
      <c r="K344" s="27" t="str" cm="1">
        <f t="array" ref="K344">IF(H344=0,INDEX(Dest1!A:A,32-BIN2DEC(MID($B344,6,5))),"--")</f>
        <v>tmpA</v>
      </c>
      <c r="L344" s="27">
        <f t="shared" si="49"/>
        <v>1</v>
      </c>
      <c r="M344" s="27" t="str" cm="1">
        <f t="array" ref="M344">IF(AND(I344&lt;&gt;"CONST",L344=0),INDEX(Source2!A:A,16-BIN2DEC(MID($B344,11,4))),"--")</f>
        <v>--</v>
      </c>
      <c r="N344" s="23" t="str" cm="1">
        <f t="array" ref="N344">IF(AND(I344&lt;&gt;"CONST",L344=0),INDEX('D2'!A:A,4-BIN2DEC(MID($B344,15,2))),"--")</f>
        <v>--</v>
      </c>
      <c r="O344" s="6">
        <f t="shared" si="53"/>
        <v>0</v>
      </c>
      <c r="P344" s="6">
        <f t="shared" si="50"/>
        <v>0</v>
      </c>
      <c r="Q344" s="6">
        <f t="shared" si="51"/>
        <v>0</v>
      </c>
      <c r="R344" s="3" t="str" cm="1">
        <f t="array" ref="R344">INDEX(Types!A:A,1+BIN2DEC(MID($B344,20,2)))</f>
        <v>Control</v>
      </c>
      <c r="S344" s="3" t="str" cm="1">
        <f t="array" ref="S344">IF(R344="ALU",INDEX(ALUOps!A:A,32-BIN2DEC(MID($B344,22,5))),"")</f>
        <v/>
      </c>
      <c r="T344" s="3" t="str" cm="1">
        <f t="array" ref="T344">IF(R344="ALU",INDEX(Tmp!A:A,4-BIN2DEC(MID($B344,27,2))),"")</f>
        <v/>
      </c>
      <c r="U344" s="6" t="str">
        <f t="shared" si="52"/>
        <v/>
      </c>
      <c r="V344" t="str" cm="1">
        <f t="array" ref="V344">IF(R344="Jump",INDEX(Jcond!A:A,16-BIN2DEC(MID($B344,22,4))),"")</f>
        <v/>
      </c>
      <c r="W344" t="str">
        <f t="shared" si="54"/>
        <v/>
      </c>
      <c r="X344" s="5" t="str" cm="1">
        <f t="array" ref="X344">IF(R344="Control",INDEX(IC!A:A,16-BIN2DEC(MID($B344,21,4))),"")</f>
        <v>SUSP</v>
      </c>
      <c r="Y344" s="5" t="str" cm="1">
        <f t="array" ref="Y344">IF(X344="CALL",INDEX(Subroutines!A:A,32-BIN2DEC(MID($B344,25,5))),"")</f>
        <v/>
      </c>
      <c r="Z344" s="5" t="str" cm="1">
        <f t="array" ref="Z344">IF(R344="Control",INDEX(EC!A:A,8-BIN2DEC(MID($B344,25,3))),"")</f>
        <v>--</v>
      </c>
      <c r="AA344" s="5" t="str" cm="1">
        <f t="array" ref="AA344">IF(R344="Control",INDEX(SR!A:A,4-BIN2DEC(MID($B344,28,2))),"")</f>
        <v>--</v>
      </c>
    </row>
    <row r="345" spans="1:36" s="9" customFormat="1" ht="15.75" thickBot="1" x14ac:dyDescent="0.3">
      <c r="A345" s="7" t="str">
        <f t="shared" si="47"/>
        <v>157</v>
      </c>
      <c r="B345" s="8" t="s">
        <v>62</v>
      </c>
      <c r="C345" s="38" t="s">
        <v>1129</v>
      </c>
      <c r="D345" s="10"/>
      <c r="E345" s="10"/>
      <c r="F345" s="10"/>
      <c r="G345" s="10"/>
      <c r="H345" s="10">
        <f t="shared" si="48"/>
        <v>0</v>
      </c>
      <c r="I345" s="30" t="str" cm="1">
        <f t="array" ref="I345">IF(H345=0,INDEX(Source1!A:A, 32-BIN2DEC(LEFT($B345,5))),"--")</f>
        <v>SIGMA</v>
      </c>
      <c r="J345" s="66" t="str">
        <f t="shared" si="46"/>
        <v>--</v>
      </c>
      <c r="K345" s="30" t="str" cm="1">
        <f t="array" ref="K345">IF(H345=0,INDEX(Dest1!A:A,32-BIN2DEC(MID($B345,6,5))),"--")</f>
        <v>PC</v>
      </c>
      <c r="L345" s="30">
        <f t="shared" si="49"/>
        <v>1</v>
      </c>
      <c r="M345" s="30" t="str" cm="1">
        <f t="array" ref="M345">IF(AND(I345&lt;&gt;"CONST",L345=0),INDEX(Source2!A:A,16-BIN2DEC(MID($B345,11,4))),"--")</f>
        <v>--</v>
      </c>
      <c r="N345" s="26" t="str" cm="1">
        <f t="array" ref="N345">IF(AND(I345&lt;&gt;"CONST",L345=0),INDEX('D2'!A:A,4-BIN2DEC(MID($B345,15,2))),"--")</f>
        <v>--</v>
      </c>
      <c r="O345" s="11">
        <f t="shared" si="53"/>
        <v>0</v>
      </c>
      <c r="P345" s="11">
        <f t="shared" si="50"/>
        <v>0</v>
      </c>
      <c r="Q345" s="11">
        <f t="shared" si="51"/>
        <v>1</v>
      </c>
      <c r="R345" s="10" t="str" cm="1">
        <f t="array" ref="R345">INDEX(Types!A:A,1+BIN2DEC(MID($B345,20,2)))</f>
        <v>Control</v>
      </c>
      <c r="S345" s="10" t="str" cm="1">
        <f t="array" ref="S345">IF(R345="ALU",INDEX(ALUOps!A:A,32-BIN2DEC(MID($B345,22,5))),"")</f>
        <v/>
      </c>
      <c r="T345" s="10" t="str" cm="1">
        <f t="array" ref="T345">IF(R345="ALU",INDEX(Tmp!A:A,4-BIN2DEC(MID($B345,27,2))),"")</f>
        <v/>
      </c>
      <c r="U345" s="11" t="str">
        <f t="shared" si="52"/>
        <v/>
      </c>
      <c r="V345" s="9" t="str" cm="1">
        <f t="array" ref="V345">IF(R345="Jump",INDEX(Jcond!A:A,16-BIN2DEC(MID($B345,22,4))),"")</f>
        <v/>
      </c>
      <c r="W345" s="9" t="str">
        <f t="shared" si="54"/>
        <v/>
      </c>
      <c r="X345" s="54" t="str" cm="1">
        <f t="array" ref="X345">IF(R345="Control",INDEX(IC!A:A,16-BIN2DEC(MID($B345,21,4))),"")</f>
        <v>FLUSH</v>
      </c>
      <c r="Y345" s="54" t="str" cm="1">
        <f t="array" ref="Y345">IF(X345="CALL",INDEX(Subroutines!A:A,32-BIN2DEC(MID($B345,25,5))),"")</f>
        <v/>
      </c>
      <c r="Z345" s="54" t="str" cm="1">
        <f t="array" ref="Z345">IF(R345="Control",INDEX(EC!A:A,8-BIN2DEC(MID($B345,25,3))),"")</f>
        <v>--</v>
      </c>
      <c r="AA345" s="54" t="str" cm="1">
        <f t="array" ref="AA345">IF(R345="Control",INDEX(SR!A:A,4-BIN2DEC(MID($B345,28,2))),"")</f>
        <v>--</v>
      </c>
      <c r="AE345" s="60"/>
    </row>
    <row r="346" spans="1:36" x14ac:dyDescent="0.25">
      <c r="A346" s="4" t="str">
        <f t="shared" si="47"/>
        <v>158</v>
      </c>
      <c r="B346" s="2" t="s">
        <v>56</v>
      </c>
      <c r="C346" s="35"/>
      <c r="D346" s="2" t="s">
        <v>341</v>
      </c>
      <c r="E346" s="2" t="s">
        <v>927</v>
      </c>
      <c r="F346" s="2" t="s">
        <v>462</v>
      </c>
      <c r="G346" s="2"/>
      <c r="H346" s="3">
        <f t="shared" si="48"/>
        <v>0</v>
      </c>
      <c r="I346" s="27" t="str" cm="1">
        <f t="array" ref="I346">IF(H346=0,INDEX(Source1!A:A, 32-BIN2DEC(LEFT($B346,5))),"--")</f>
        <v>Q</v>
      </c>
      <c r="J346" s="63" t="str">
        <f t="shared" si="46"/>
        <v>--</v>
      </c>
      <c r="K346" s="27" t="str" cm="1">
        <f t="array" ref="K346">IF(H346=0,INDEX(Dest1!A:A,32-BIN2DEC(MID($B346,6,5))),"--")</f>
        <v>tmpBL</v>
      </c>
      <c r="L346" s="27">
        <f t="shared" si="49"/>
        <v>1</v>
      </c>
      <c r="M346" s="27" t="str" cm="1">
        <f t="array" ref="M346">IF(AND(I346&lt;&gt;"CONST",L346=0),INDEX(Source2!A:A,16-BIN2DEC(MID($B346,11,4))),"--")</f>
        <v>--</v>
      </c>
      <c r="N346" s="23" t="str" cm="1">
        <f t="array" ref="N346">IF(AND(I346&lt;&gt;"CONST",L346=0),INDEX('D2'!A:A,4-BIN2DEC(MID($B346,15,2))),"--")</f>
        <v>--</v>
      </c>
      <c r="O346" s="6">
        <f t="shared" si="53"/>
        <v>0</v>
      </c>
      <c r="P346" s="6">
        <f t="shared" si="50"/>
        <v>0</v>
      </c>
      <c r="Q346" s="6">
        <f t="shared" si="51"/>
        <v>0</v>
      </c>
      <c r="R346" s="3" t="str" cm="1">
        <f t="array" ref="R346">INDEX(Types!A:A,1+BIN2DEC(MID($B346,20,2)))</f>
        <v>ALU</v>
      </c>
      <c r="S346" s="3" t="str" cm="1">
        <f t="array" ref="S346">IF(R346="ALU",INDEX(ALUOps!A:A,32-BIN2DEC(MID($B346,22,5))),"")</f>
        <v>ADD</v>
      </c>
      <c r="T346" s="3" t="str" cm="1">
        <f t="array" ref="T346">IF(R346="ALU",INDEX(Tmp!A:A,4-BIN2DEC(MID($B346,27,2))),"")</f>
        <v>tmpA</v>
      </c>
      <c r="U346" s="6">
        <f t="shared" si="52"/>
        <v>0</v>
      </c>
      <c r="V346" t="str" cm="1">
        <f t="array" ref="V346">IF(R346="Jump",INDEX(Jcond!A:A,16-BIN2DEC(MID($B346,22,4))),"")</f>
        <v/>
      </c>
      <c r="W346" t="str">
        <f t="shared" si="54"/>
        <v/>
      </c>
      <c r="X346" s="5" t="str" cm="1">
        <f t="array" ref="X346">IF(R346="Control",INDEX(IC!A:A,16-BIN2DEC(MID($B346,21,4))),"")</f>
        <v/>
      </c>
      <c r="Y346" s="5" t="str" cm="1">
        <f t="array" ref="Y346">IF(X346="CALL",INDEX(Subroutines!A:A,32-BIN2DEC(MID($B346,25,5))),"")</f>
        <v/>
      </c>
      <c r="Z346" s="5" t="str" cm="1">
        <f t="array" ref="Z346">IF(R346="Control",INDEX(EC!A:A,8-BIN2DEC(MID($B346,25,3))),"")</f>
        <v/>
      </c>
      <c r="AA346" s="5" t="str" cm="1">
        <f t="array" ref="AA346">IF(R346="Control",INDEX(SR!A:A,4-BIN2DEC(MID($B346,28,2))),"")</f>
        <v/>
      </c>
      <c r="AD346" t="s">
        <v>1009</v>
      </c>
      <c r="AJ346" s="1" t="s">
        <v>342</v>
      </c>
    </row>
    <row r="347" spans="1:36" x14ac:dyDescent="0.25">
      <c r="A347" s="4" t="str">
        <f t="shared" si="47"/>
        <v>159</v>
      </c>
      <c r="B347" s="2" t="s">
        <v>120</v>
      </c>
      <c r="C347" s="35"/>
      <c r="D347" s="3"/>
      <c r="E347" s="3"/>
      <c r="F347" s="3"/>
      <c r="G347" s="3"/>
      <c r="H347" s="3">
        <f t="shared" si="48"/>
        <v>1</v>
      </c>
      <c r="I347" s="27" t="str" cm="1">
        <f t="array" ref="I347">IF(H347=0,INDEX(Source1!A:A, 32-BIN2DEC(LEFT($B347,5))),"--")</f>
        <v>--</v>
      </c>
      <c r="J347" s="63" t="str">
        <f t="shared" si="46"/>
        <v>--</v>
      </c>
      <c r="K347" s="27" t="str" cm="1">
        <f t="array" ref="K347">IF(H347=0,INDEX(Dest1!A:A,32-BIN2DEC(MID($B347,6,5))),"--")</f>
        <v>--</v>
      </c>
      <c r="L347" s="27">
        <f t="shared" si="49"/>
        <v>1</v>
      </c>
      <c r="M347" s="27" t="str" cm="1">
        <f t="array" ref="M347">IF(AND(I347&lt;&gt;"CONST",L347=0),INDEX(Source2!A:A,16-BIN2DEC(MID($B347,11,4))),"--")</f>
        <v>--</v>
      </c>
      <c r="N347" s="23" t="str" cm="1">
        <f t="array" ref="N347">IF(AND(I347&lt;&gt;"CONST",L347=0),INDEX('D2'!A:A,4-BIN2DEC(MID($B347,15,2))),"--")</f>
        <v>--</v>
      </c>
      <c r="O347" s="6">
        <f t="shared" si="53"/>
        <v>0</v>
      </c>
      <c r="P347" s="6">
        <f t="shared" si="50"/>
        <v>0</v>
      </c>
      <c r="Q347" s="6">
        <f t="shared" si="51"/>
        <v>0</v>
      </c>
      <c r="R347" s="3" t="str" cm="1">
        <f t="array" ref="R347">INDEX(Types!A:A,1+BIN2DEC(MID($B347,20,2)))</f>
        <v>Control</v>
      </c>
      <c r="S347" s="3" t="str" cm="1">
        <f t="array" ref="S347">IF(R347="ALU",INDEX(ALUOps!A:A,32-BIN2DEC(MID($B347,22,5))),"")</f>
        <v/>
      </c>
      <c r="T347" s="3" t="str" cm="1">
        <f t="array" ref="T347">IF(R347="ALU",INDEX(Tmp!A:A,4-BIN2DEC(MID($B347,27,2))),"")</f>
        <v/>
      </c>
      <c r="U347" s="6" t="str">
        <f t="shared" si="52"/>
        <v/>
      </c>
      <c r="V347" t="str" cm="1">
        <f t="array" ref="V347">IF(R347="Jump",INDEX(Jcond!A:A,16-BIN2DEC(MID($B347,22,4))),"")</f>
        <v/>
      </c>
      <c r="W347" t="str">
        <f t="shared" si="54"/>
        <v/>
      </c>
      <c r="X347" s="5" t="str" cm="1">
        <f t="array" ref="X347">IF(R347="Control",INDEX(IC!A:A,16-BIN2DEC(MID($B347,21,4))),"")</f>
        <v>SUSP</v>
      </c>
      <c r="Y347" s="5" t="str" cm="1">
        <f t="array" ref="Y347">IF(X347="CALL",INDEX(Subroutines!A:A,32-BIN2DEC(MID($B347,25,5))),"")</f>
        <v/>
      </c>
      <c r="Z347" s="5" t="str" cm="1">
        <f t="array" ref="Z347">IF(R347="Control",INDEX(EC!A:A,8-BIN2DEC(MID($B347,25,3))),"")</f>
        <v>--</v>
      </c>
      <c r="AA347" s="5" t="str" cm="1">
        <f t="array" ref="AA347">IF(R347="Control",INDEX(SR!A:A,4-BIN2DEC(MID($B347,28,2))),"")</f>
        <v>--</v>
      </c>
    </row>
    <row r="348" spans="1:36" x14ac:dyDescent="0.25">
      <c r="A348" s="4" t="str">
        <f t="shared" si="47"/>
        <v>15A</v>
      </c>
      <c r="B348" s="2" t="s">
        <v>343</v>
      </c>
      <c r="C348" s="35"/>
      <c r="D348" s="3"/>
      <c r="E348" s="3"/>
      <c r="F348" s="3"/>
      <c r="G348" s="3"/>
      <c r="H348" s="3">
        <f t="shared" si="48"/>
        <v>0</v>
      </c>
      <c r="I348" s="27" t="str" cm="1">
        <f t="array" ref="I348">IF(H348=0,INDEX(Source1!A:A, 32-BIN2DEC(LEFT($B348,5))),"--")</f>
        <v>PC</v>
      </c>
      <c r="J348" s="63" t="str">
        <f t="shared" si="46"/>
        <v>--</v>
      </c>
      <c r="K348" s="27" t="str" cm="1">
        <f t="array" ref="K348">IF(H348=0,INDEX(Dest1!A:A,32-BIN2DEC(MID($B348,6,5))),"--")</f>
        <v>tmpA</v>
      </c>
      <c r="L348" s="27">
        <f t="shared" si="49"/>
        <v>1</v>
      </c>
      <c r="M348" s="27" t="str" cm="1">
        <f t="array" ref="M348">IF(AND(I348&lt;&gt;"CONST",L348=0),INDEX(Source2!A:A,16-BIN2DEC(MID($B348,11,4))),"--")</f>
        <v>--</v>
      </c>
      <c r="N348" s="23" t="str" cm="1">
        <f t="array" ref="N348">IF(AND(I348&lt;&gt;"CONST",L348=0),INDEX('D2'!A:A,4-BIN2DEC(MID($B348,15,2))),"--")</f>
        <v>--</v>
      </c>
      <c r="O348" s="6">
        <f t="shared" si="53"/>
        <v>0</v>
      </c>
      <c r="P348" s="6">
        <f t="shared" si="50"/>
        <v>0</v>
      </c>
      <c r="Q348" s="6">
        <f t="shared" si="51"/>
        <v>0</v>
      </c>
      <c r="R348" s="3" t="str" cm="1">
        <f t="array" ref="R348">INDEX(Types!A:A,1+BIN2DEC(MID($B348,20,2)))</f>
        <v>Control</v>
      </c>
      <c r="S348" s="3" t="str" cm="1">
        <f t="array" ref="S348">IF(R348="ALU",INDEX(ALUOps!A:A,32-BIN2DEC(MID($B348,22,5))),"")</f>
        <v/>
      </c>
      <c r="T348" s="3" t="str" cm="1">
        <f t="array" ref="T348">IF(R348="ALU",INDEX(Tmp!A:A,4-BIN2DEC(MID($B348,27,2))),"")</f>
        <v/>
      </c>
      <c r="U348" s="6" t="str">
        <f t="shared" si="52"/>
        <v/>
      </c>
      <c r="V348" t="str" cm="1">
        <f t="array" ref="V348">IF(R348="Jump",INDEX(Jcond!A:A,16-BIN2DEC(MID($B348,22,4))),"")</f>
        <v/>
      </c>
      <c r="W348" t="str">
        <f t="shared" si="54"/>
        <v/>
      </c>
      <c r="X348" s="5" t="str" cm="1">
        <f t="array" ref="X348">IF(R348="Control",INDEX(IC!A:A,16-BIN2DEC(MID($B348,21,4))),"")</f>
        <v>--</v>
      </c>
      <c r="Y348" s="5" t="str" cm="1">
        <f t="array" ref="Y348">IF(X348="CALL",INDEX(Subroutines!A:A,32-BIN2DEC(MID($B348,25,5))),"")</f>
        <v/>
      </c>
      <c r="Z348" s="5" t="str" cm="1">
        <f t="array" ref="Z348">IF(R348="Control",INDEX(EC!A:A,8-BIN2DEC(MID($B348,25,3))),"")</f>
        <v>--</v>
      </c>
      <c r="AA348" s="5" t="str" cm="1">
        <f t="array" ref="AA348">IF(R348="Control",INDEX(SR!A:A,4-BIN2DEC(MID($B348,28,2))),"")</f>
        <v>--</v>
      </c>
    </row>
    <row r="349" spans="1:36" s="9" customFormat="1" ht="15.75" thickBot="1" x14ac:dyDescent="0.3">
      <c r="A349" s="7" t="str">
        <f t="shared" si="47"/>
        <v>15B</v>
      </c>
      <c r="B349" s="8" t="s">
        <v>62</v>
      </c>
      <c r="C349" s="38"/>
      <c r="D349" s="10"/>
      <c r="E349" s="10"/>
      <c r="F349" s="10"/>
      <c r="G349" s="10"/>
      <c r="H349" s="10">
        <f t="shared" si="48"/>
        <v>0</v>
      </c>
      <c r="I349" s="30" t="str" cm="1">
        <f t="array" ref="I349">IF(H349=0,INDEX(Source1!A:A, 32-BIN2DEC(LEFT($B349,5))),"--")</f>
        <v>SIGMA</v>
      </c>
      <c r="J349" s="66" t="str">
        <f t="shared" si="46"/>
        <v>--</v>
      </c>
      <c r="K349" s="30" t="str" cm="1">
        <f t="array" ref="K349">IF(H349=0,INDEX(Dest1!A:A,32-BIN2DEC(MID($B349,6,5))),"--")</f>
        <v>PC</v>
      </c>
      <c r="L349" s="30">
        <f t="shared" si="49"/>
        <v>1</v>
      </c>
      <c r="M349" s="30" t="str" cm="1">
        <f t="array" ref="M349">IF(AND(I349&lt;&gt;"CONST",L349=0),INDEX(Source2!A:A,16-BIN2DEC(MID($B349,11,4))),"--")</f>
        <v>--</v>
      </c>
      <c r="N349" s="26" t="str" cm="1">
        <f t="array" ref="N349">IF(AND(I349&lt;&gt;"CONST",L349=0),INDEX('D2'!A:A,4-BIN2DEC(MID($B349,15,2))),"--")</f>
        <v>--</v>
      </c>
      <c r="O349" s="11">
        <f t="shared" si="53"/>
        <v>0</v>
      </c>
      <c r="P349" s="11">
        <f t="shared" si="50"/>
        <v>0</v>
      </c>
      <c r="Q349" s="11">
        <f t="shared" si="51"/>
        <v>1</v>
      </c>
      <c r="R349" s="10" t="str" cm="1">
        <f t="array" ref="R349">INDEX(Types!A:A,1+BIN2DEC(MID($B349,20,2)))</f>
        <v>Control</v>
      </c>
      <c r="S349" s="10" t="str" cm="1">
        <f t="array" ref="S349">IF(R349="ALU",INDEX(ALUOps!A:A,32-BIN2DEC(MID($B349,22,5))),"")</f>
        <v/>
      </c>
      <c r="T349" s="10" t="str" cm="1">
        <f t="array" ref="T349">IF(R349="ALU",INDEX(Tmp!A:A,4-BIN2DEC(MID($B349,27,2))),"")</f>
        <v/>
      </c>
      <c r="U349" s="11" t="str">
        <f t="shared" si="52"/>
        <v/>
      </c>
      <c r="V349" s="9" t="str" cm="1">
        <f t="array" ref="V349">IF(R349="Jump",INDEX(Jcond!A:A,16-BIN2DEC(MID($B349,22,4))),"")</f>
        <v/>
      </c>
      <c r="W349" s="9" t="str">
        <f t="shared" si="54"/>
        <v/>
      </c>
      <c r="X349" s="54" t="str" cm="1">
        <f t="array" ref="X349">IF(R349="Control",INDEX(IC!A:A,16-BIN2DEC(MID($B349,21,4))),"")</f>
        <v>FLUSH</v>
      </c>
      <c r="Y349" s="54" t="str" cm="1">
        <f t="array" ref="Y349">IF(X349="CALL",INDEX(Subroutines!A:A,32-BIN2DEC(MID($B349,25,5))),"")</f>
        <v/>
      </c>
      <c r="Z349" s="54" t="str" cm="1">
        <f t="array" ref="Z349">IF(R349="Control",INDEX(EC!A:A,8-BIN2DEC(MID($B349,25,3))),"")</f>
        <v>--</v>
      </c>
      <c r="AA349" s="54" t="str" cm="1">
        <f t="array" ref="AA349">IF(R349="Control",INDEX(SR!A:A,4-BIN2DEC(MID($B349,28,2))),"")</f>
        <v>--</v>
      </c>
      <c r="AE349" s="60"/>
    </row>
    <row r="350" spans="1:36" x14ac:dyDescent="0.25">
      <c r="A350" s="4" t="str">
        <f t="shared" si="47"/>
        <v>15C</v>
      </c>
      <c r="B350" s="2" t="s">
        <v>111</v>
      </c>
      <c r="C350" s="35"/>
      <c r="D350" s="2" t="s">
        <v>344</v>
      </c>
      <c r="E350" s="2" t="s">
        <v>927</v>
      </c>
      <c r="F350" s="2" t="s">
        <v>462</v>
      </c>
      <c r="G350" s="2"/>
      <c r="H350" s="3">
        <f t="shared" si="48"/>
        <v>0</v>
      </c>
      <c r="I350" s="27" t="str" cm="1">
        <f t="array" ref="I350">IF(H350=0,INDEX(Source1!A:A, 32-BIN2DEC(LEFT($B350,5))),"--")</f>
        <v>Q</v>
      </c>
      <c r="J350" s="63" t="str">
        <f t="shared" si="46"/>
        <v>--</v>
      </c>
      <c r="K350" s="27" t="str" cm="1">
        <f t="array" ref="K350">IF(H350=0,INDEX(Dest1!A:A,32-BIN2DEC(MID($B350,6,5))),"--")</f>
        <v>tmpBL</v>
      </c>
      <c r="L350" s="27">
        <f t="shared" si="49"/>
        <v>1</v>
      </c>
      <c r="M350" s="27" t="str" cm="1">
        <f t="array" ref="M350">IF(AND(I350&lt;&gt;"CONST",L350=0),INDEX(Source2!A:A,16-BIN2DEC(MID($B350,11,4))),"--")</f>
        <v>--</v>
      </c>
      <c r="N350" s="23" t="str" cm="1">
        <f t="array" ref="N350">IF(AND(I350&lt;&gt;"CONST",L350=0),INDEX('D2'!A:A,4-BIN2DEC(MID($B350,15,2))),"--")</f>
        <v>--</v>
      </c>
      <c r="O350" s="6">
        <f t="shared" si="53"/>
        <v>0</v>
      </c>
      <c r="P350" s="6">
        <f t="shared" si="50"/>
        <v>0</v>
      </c>
      <c r="Q350" s="6">
        <f t="shared" si="51"/>
        <v>0</v>
      </c>
      <c r="R350" s="3" t="str" cm="1">
        <f t="array" ref="R350">INDEX(Types!A:A,1+BIN2DEC(MID($B350,20,2)))</f>
        <v>Control</v>
      </c>
      <c r="S350" s="3" t="str" cm="1">
        <f t="array" ref="S350">IF(R350="ALU",INDEX(ALUOps!A:A,32-BIN2DEC(MID($B350,22,5))),"")</f>
        <v/>
      </c>
      <c r="T350" s="3" t="str" cm="1">
        <f t="array" ref="T350">IF(R350="ALU",INDEX(Tmp!A:A,4-BIN2DEC(MID($B350,27,2))),"")</f>
        <v/>
      </c>
      <c r="U350" s="6" t="str">
        <f t="shared" si="52"/>
        <v/>
      </c>
      <c r="V350" t="str" cm="1">
        <f t="array" ref="V350">IF(R350="Jump",INDEX(Jcond!A:A,16-BIN2DEC(MID($B350,22,4))),"")</f>
        <v/>
      </c>
      <c r="W350" t="str">
        <f t="shared" si="54"/>
        <v/>
      </c>
      <c r="X350" s="5" t="str" cm="1">
        <f t="array" ref="X350">IF(R350="Control",INDEX(IC!A:A,16-BIN2DEC(MID($B350,21,4))),"")</f>
        <v>--</v>
      </c>
      <c r="Y350" s="5" t="str" cm="1">
        <f t="array" ref="Y350">IF(X350="CALL",INDEX(Subroutines!A:A,32-BIN2DEC(MID($B350,25,5))),"")</f>
        <v/>
      </c>
      <c r="Z350" s="5" t="str" cm="1">
        <f t="array" ref="Z350">IF(R350="Control",INDEX(EC!A:A,8-BIN2DEC(MID($B350,25,3))),"")</f>
        <v>--</v>
      </c>
      <c r="AA350" s="5" t="str" cm="1">
        <f t="array" ref="AA350">IF(R350="Control",INDEX(SR!A:A,4-BIN2DEC(MID($B350,28,2))),"")</f>
        <v>--</v>
      </c>
      <c r="AD350" t="s">
        <v>1010</v>
      </c>
      <c r="AJ350" s="1" t="s">
        <v>345</v>
      </c>
    </row>
    <row r="351" spans="1:36" x14ac:dyDescent="0.25">
      <c r="A351" s="4" t="str">
        <f t="shared" si="47"/>
        <v>15D</v>
      </c>
      <c r="B351" s="2" t="s">
        <v>66</v>
      </c>
      <c r="C351" s="35"/>
      <c r="D351" s="3"/>
      <c r="E351" s="3"/>
      <c r="F351" s="3"/>
      <c r="G351" s="3"/>
      <c r="H351" s="3">
        <f t="shared" si="48"/>
        <v>0</v>
      </c>
      <c r="I351" s="27" t="str" cm="1">
        <f t="array" ref="I351">IF(H351=0,INDEX(Source1!A:A, 32-BIN2DEC(LEFT($B351,5))),"--")</f>
        <v>Q</v>
      </c>
      <c r="J351" s="63" t="str">
        <f t="shared" si="46"/>
        <v>--</v>
      </c>
      <c r="K351" s="27" t="str" cm="1">
        <f t="array" ref="K351">IF(H351=0,INDEX(Dest1!A:A,32-BIN2DEC(MID($B351,6,5))),"--")</f>
        <v>tmpBH</v>
      </c>
      <c r="L351" s="27">
        <f t="shared" si="49"/>
        <v>1</v>
      </c>
      <c r="M351" s="27" t="str" cm="1">
        <f t="array" ref="M351">IF(AND(I351&lt;&gt;"CONST",L351=0),INDEX(Source2!A:A,16-BIN2DEC(MID($B351,11,4))),"--")</f>
        <v>--</v>
      </c>
      <c r="N351" s="23" t="str" cm="1">
        <f t="array" ref="N351">IF(AND(I351&lt;&gt;"CONST",L351=0),INDEX('D2'!A:A,4-BIN2DEC(MID($B351,15,2))),"--")</f>
        <v>--</v>
      </c>
      <c r="O351" s="6">
        <f t="shared" si="53"/>
        <v>0</v>
      </c>
      <c r="P351" s="6">
        <f t="shared" si="50"/>
        <v>0</v>
      </c>
      <c r="Q351" s="6">
        <f t="shared" si="51"/>
        <v>0</v>
      </c>
      <c r="R351" s="3" t="str" cm="1">
        <f t="array" ref="R351">INDEX(Types!A:A,1+BIN2DEC(MID($B351,20,2)))</f>
        <v>Control</v>
      </c>
      <c r="S351" s="3" t="str" cm="1">
        <f t="array" ref="S351">IF(R351="ALU",INDEX(ALUOps!A:A,32-BIN2DEC(MID($B351,22,5))),"")</f>
        <v/>
      </c>
      <c r="T351" s="3" t="str" cm="1">
        <f t="array" ref="T351">IF(R351="ALU",INDEX(Tmp!A:A,4-BIN2DEC(MID($B351,27,2))),"")</f>
        <v/>
      </c>
      <c r="U351" s="6" t="str">
        <f t="shared" si="52"/>
        <v/>
      </c>
      <c r="V351" t="str" cm="1">
        <f t="array" ref="V351">IF(R351="Jump",INDEX(Jcond!A:A,16-BIN2DEC(MID($B351,22,4))),"")</f>
        <v/>
      </c>
      <c r="W351" t="str">
        <f t="shared" si="54"/>
        <v/>
      </c>
      <c r="X351" s="5" t="str" cm="1">
        <f t="array" ref="X351">IF(R351="Control",INDEX(IC!A:A,16-BIN2DEC(MID($B351,21,4))),"")</f>
        <v>--</v>
      </c>
      <c r="Y351" s="5" t="str" cm="1">
        <f t="array" ref="Y351">IF(X351="CALL",INDEX(Subroutines!A:A,32-BIN2DEC(MID($B351,25,5))),"")</f>
        <v/>
      </c>
      <c r="Z351" s="5" t="str" cm="1">
        <f t="array" ref="Z351">IF(R351="Control",INDEX(EC!A:A,8-BIN2DEC(MID($B351,25,3))),"")</f>
        <v>--</v>
      </c>
      <c r="AA351" s="5" t="str" cm="1">
        <f t="array" ref="AA351">IF(R351="Control",INDEX(SR!A:A,4-BIN2DEC(MID($B351,28,2))),"")</f>
        <v>--</v>
      </c>
    </row>
    <row r="352" spans="1:36" x14ac:dyDescent="0.25">
      <c r="A352" s="4" t="str">
        <f t="shared" si="47"/>
        <v>15E</v>
      </c>
      <c r="B352" s="2" t="s">
        <v>108</v>
      </c>
      <c r="C352" s="35"/>
      <c r="D352" s="3"/>
      <c r="E352" s="3"/>
      <c r="F352" s="3"/>
      <c r="G352" s="3"/>
      <c r="H352" s="3">
        <f t="shared" si="48"/>
        <v>0</v>
      </c>
      <c r="I352" s="27" t="str" cm="1">
        <f t="array" ref="I352">IF(H352=0,INDEX(Source1!A:A, 32-BIN2DEC(LEFT($B352,5))),"--")</f>
        <v>Q</v>
      </c>
      <c r="J352" s="63" t="str">
        <f t="shared" si="46"/>
        <v>--</v>
      </c>
      <c r="K352" s="27" t="str" cm="1">
        <f t="array" ref="K352">IF(H352=0,INDEX(Dest1!A:A,32-BIN2DEC(MID($B352,6,5))),"--")</f>
        <v>tmpAL</v>
      </c>
      <c r="L352" s="27">
        <f t="shared" si="49"/>
        <v>1</v>
      </c>
      <c r="M352" s="27" t="str" cm="1">
        <f t="array" ref="M352">IF(AND(I352&lt;&gt;"CONST",L352=0),INDEX(Source2!A:A,16-BIN2DEC(MID($B352,11,4))),"--")</f>
        <v>--</v>
      </c>
      <c r="N352" s="23" t="str" cm="1">
        <f t="array" ref="N352">IF(AND(I352&lt;&gt;"CONST",L352=0),INDEX('D2'!A:A,4-BIN2DEC(MID($B352,15,2))),"--")</f>
        <v>--</v>
      </c>
      <c r="O352" s="6">
        <f t="shared" si="53"/>
        <v>0</v>
      </c>
      <c r="P352" s="6">
        <f t="shared" si="50"/>
        <v>0</v>
      </c>
      <c r="Q352" s="6">
        <f t="shared" si="51"/>
        <v>0</v>
      </c>
      <c r="R352" s="3" t="str" cm="1">
        <f t="array" ref="R352">INDEX(Types!A:A,1+BIN2DEC(MID($B352,20,2)))</f>
        <v>Control</v>
      </c>
      <c r="S352" s="3" t="str" cm="1">
        <f t="array" ref="S352">IF(R352="ALU",INDEX(ALUOps!A:A,32-BIN2DEC(MID($B352,22,5))),"")</f>
        <v/>
      </c>
      <c r="T352" s="3" t="str" cm="1">
        <f t="array" ref="T352">IF(R352="ALU",INDEX(Tmp!A:A,4-BIN2DEC(MID($B352,27,2))),"")</f>
        <v/>
      </c>
      <c r="U352" s="6" t="str">
        <f t="shared" si="52"/>
        <v/>
      </c>
      <c r="V352" t="str" cm="1">
        <f t="array" ref="V352">IF(R352="Jump",INDEX(Jcond!A:A,16-BIN2DEC(MID($B352,22,4))),"")</f>
        <v/>
      </c>
      <c r="W352" t="str">
        <f t="shared" si="54"/>
        <v/>
      </c>
      <c r="X352" s="5" t="str" cm="1">
        <f t="array" ref="X352">IF(R352="Control",INDEX(IC!A:A,16-BIN2DEC(MID($B352,21,4))),"")</f>
        <v>--</v>
      </c>
      <c r="Y352" s="5" t="str" cm="1">
        <f t="array" ref="Y352">IF(X352="CALL",INDEX(Subroutines!A:A,32-BIN2DEC(MID($B352,25,5))),"")</f>
        <v/>
      </c>
      <c r="Z352" s="5" t="str" cm="1">
        <f t="array" ref="Z352">IF(R352="Control",INDEX(EC!A:A,8-BIN2DEC(MID($B352,25,3))),"")</f>
        <v>--</v>
      </c>
      <c r="AA352" s="5" t="str" cm="1">
        <f t="array" ref="AA352">IF(R352="Control",INDEX(SR!A:A,4-BIN2DEC(MID($B352,28,2))),"")</f>
        <v>--</v>
      </c>
    </row>
    <row r="353" spans="1:36" x14ac:dyDescent="0.25">
      <c r="A353" s="4" t="str">
        <f t="shared" si="47"/>
        <v>15F</v>
      </c>
      <c r="B353" s="2" t="s">
        <v>8</v>
      </c>
      <c r="C353" s="35"/>
      <c r="D353" s="3"/>
      <c r="E353" s="3"/>
      <c r="F353" s="3"/>
      <c r="G353" s="3"/>
      <c r="H353" s="3">
        <f t="shared" si="48"/>
        <v>0</v>
      </c>
      <c r="I353" s="27" t="str" cm="1">
        <f t="array" ref="I353">IF(H353=0,INDEX(Source1!A:A, 32-BIN2DEC(LEFT($B353,5))),"--")</f>
        <v>Q</v>
      </c>
      <c r="J353" s="63" t="str">
        <f t="shared" si="46"/>
        <v>--</v>
      </c>
      <c r="K353" s="27" t="str" cm="1">
        <f t="array" ref="K353">IF(H353=0,INDEX(Dest1!A:A,32-BIN2DEC(MID($B353,6,5))),"--")</f>
        <v>tmpAH</v>
      </c>
      <c r="L353" s="27">
        <f t="shared" si="49"/>
        <v>1</v>
      </c>
      <c r="M353" s="27" t="str" cm="1">
        <f t="array" ref="M353">IF(AND(I353&lt;&gt;"CONST",L353=0),INDEX(Source2!A:A,16-BIN2DEC(MID($B353,11,4))),"--")</f>
        <v>--</v>
      </c>
      <c r="N353" s="23" t="str" cm="1">
        <f t="array" ref="N353">IF(AND(I353&lt;&gt;"CONST",L353=0),INDEX('D2'!A:A,4-BIN2DEC(MID($B353,15,2))),"--")</f>
        <v>--</v>
      </c>
      <c r="O353" s="6">
        <f t="shared" si="53"/>
        <v>0</v>
      </c>
      <c r="P353" s="6">
        <f t="shared" si="50"/>
        <v>0</v>
      </c>
      <c r="Q353" s="6">
        <f t="shared" si="51"/>
        <v>0</v>
      </c>
      <c r="R353" s="3" t="str" cm="1">
        <f t="array" ref="R353">INDEX(Types!A:A,1+BIN2DEC(MID($B353,20,2)))</f>
        <v>Control</v>
      </c>
      <c r="S353" s="3" t="str" cm="1">
        <f t="array" ref="S353">IF(R353="ALU",INDEX(ALUOps!A:A,32-BIN2DEC(MID($B353,22,5))),"")</f>
        <v/>
      </c>
      <c r="T353" s="3" t="str" cm="1">
        <f t="array" ref="T353">IF(R353="ALU",INDEX(Tmp!A:A,4-BIN2DEC(MID($B353,27,2))),"")</f>
        <v/>
      </c>
      <c r="U353" s="6" t="str">
        <f t="shared" si="52"/>
        <v/>
      </c>
      <c r="V353" t="str" cm="1">
        <f t="array" ref="V353">IF(R353="Jump",INDEX(Jcond!A:A,16-BIN2DEC(MID($B353,22,4))),"")</f>
        <v/>
      </c>
      <c r="W353" t="str">
        <f t="shared" si="54"/>
        <v/>
      </c>
      <c r="X353" s="5" t="str" cm="1">
        <f t="array" ref="X353">IF(R353="Control",INDEX(IC!A:A,16-BIN2DEC(MID($B353,21,4))),"")</f>
        <v>--</v>
      </c>
      <c r="Y353" s="5" t="str" cm="1">
        <f t="array" ref="Y353">IF(X353="CALL",INDEX(Subroutines!A:A,32-BIN2DEC(MID($B353,25,5))),"")</f>
        <v/>
      </c>
      <c r="Z353" s="5" t="str" cm="1">
        <f t="array" ref="Z353">IF(R353="Control",INDEX(EC!A:A,8-BIN2DEC(MID($B353,25,3))),"")</f>
        <v>--</v>
      </c>
      <c r="AA353" s="5" t="str" cm="1">
        <f t="array" ref="AA353">IF(R353="Control",INDEX(SR!A:A,4-BIN2DEC(MID($B353,28,2))),"")</f>
        <v>--</v>
      </c>
    </row>
    <row r="354" spans="1:36" x14ac:dyDescent="0.25">
      <c r="A354" s="4" t="str">
        <f t="shared" si="47"/>
        <v>160</v>
      </c>
      <c r="B354" s="2" t="s">
        <v>346</v>
      </c>
      <c r="C354" s="35"/>
      <c r="D354" s="2" t="s">
        <v>347</v>
      </c>
      <c r="E354" s="2" t="s">
        <v>927</v>
      </c>
      <c r="F354" s="2" t="s">
        <v>928</v>
      </c>
      <c r="G354" s="2"/>
      <c r="H354" s="3">
        <f t="shared" si="48"/>
        <v>0</v>
      </c>
      <c r="I354" s="27" t="str" cm="1">
        <f t="array" ref="I354">IF(H354=0,INDEX(Source1!A:A, 32-BIN2DEC(LEFT($B354,5))),"--")</f>
        <v>tmpA</v>
      </c>
      <c r="J354" s="63" t="str">
        <f t="shared" si="46"/>
        <v>--</v>
      </c>
      <c r="K354" s="27" t="str" cm="1">
        <f t="array" ref="K354">IF(H354=0,INDEX(Dest1!A:A,32-BIN2DEC(MID($B354,6,5))),"--")</f>
        <v>CS</v>
      </c>
      <c r="L354" s="27">
        <f t="shared" si="49"/>
        <v>1</v>
      </c>
      <c r="M354" s="27" t="str" cm="1">
        <f t="array" ref="M354">IF(AND(I354&lt;&gt;"CONST",L354=0),INDEX(Source2!A:A,16-BIN2DEC(MID($B354,11,4))),"--")</f>
        <v>--</v>
      </c>
      <c r="N354" s="23" t="str" cm="1">
        <f t="array" ref="N354">IF(AND(I354&lt;&gt;"CONST",L354=0),INDEX('D2'!A:A,4-BIN2DEC(MID($B354,15,2))),"--")</f>
        <v>--</v>
      </c>
      <c r="O354" s="6">
        <f t="shared" si="53"/>
        <v>0</v>
      </c>
      <c r="P354" s="6">
        <f t="shared" si="50"/>
        <v>0</v>
      </c>
      <c r="Q354" s="6">
        <f t="shared" si="51"/>
        <v>0</v>
      </c>
      <c r="R354" s="3" t="str" cm="1">
        <f t="array" ref="R354">INDEX(Types!A:A,1+BIN2DEC(MID($B354,20,2)))</f>
        <v>Control</v>
      </c>
      <c r="S354" s="3" t="str" cm="1">
        <f t="array" ref="S354">IF(R354="ALU",INDEX(ALUOps!A:A,32-BIN2DEC(MID($B354,22,5))),"")</f>
        <v/>
      </c>
      <c r="T354" s="3" t="str" cm="1">
        <f t="array" ref="T354">IF(R354="ALU",INDEX(Tmp!A:A,4-BIN2DEC(MID($B354,27,2))),"")</f>
        <v/>
      </c>
      <c r="U354" s="6" t="str">
        <f t="shared" si="52"/>
        <v/>
      </c>
      <c r="V354" t="str" cm="1">
        <f t="array" ref="V354">IF(R354="Jump",INDEX(Jcond!A:A,16-BIN2DEC(MID($B354,22,4))),"")</f>
        <v/>
      </c>
      <c r="W354" t="str">
        <f t="shared" si="54"/>
        <v/>
      </c>
      <c r="X354" s="5" t="str" cm="1">
        <f t="array" ref="X354">IF(R354="Control",INDEX(IC!A:A,16-BIN2DEC(MID($B354,21,4))),"")</f>
        <v>SUSP</v>
      </c>
      <c r="Y354" s="5" t="str" cm="1">
        <f t="array" ref="Y354">IF(X354="CALL",INDEX(Subroutines!A:A,32-BIN2DEC(MID($B354,25,5))),"")</f>
        <v/>
      </c>
      <c r="Z354" s="5" t="str" cm="1">
        <f t="array" ref="Z354">IF(R354="Control",INDEX(EC!A:A,8-BIN2DEC(MID($B354,25,3))),"")</f>
        <v>--</v>
      </c>
      <c r="AA354" s="5" t="str" cm="1">
        <f t="array" ref="AA354">IF(R354="Control",INDEX(SR!A:A,4-BIN2DEC(MID($B354,28,2))),"")</f>
        <v>--</v>
      </c>
      <c r="AJ354" s="1" t="s">
        <v>345</v>
      </c>
    </row>
    <row r="355" spans="1:36" x14ac:dyDescent="0.25">
      <c r="A355" s="4" t="str">
        <f t="shared" si="47"/>
        <v>161</v>
      </c>
      <c r="B355" s="2" t="s">
        <v>348</v>
      </c>
      <c r="C355" s="35"/>
      <c r="D355" s="3"/>
      <c r="E355" s="3"/>
      <c r="F355" s="3"/>
      <c r="G355" s="3"/>
      <c r="H355" s="3">
        <f t="shared" si="48"/>
        <v>0</v>
      </c>
      <c r="I355" s="27" t="str" cm="1">
        <f t="array" ref="I355">IF(H355=0,INDEX(Source1!A:A, 32-BIN2DEC(LEFT($B355,5))),"--")</f>
        <v>tmpB</v>
      </c>
      <c r="J355" s="63" t="str">
        <f t="shared" si="46"/>
        <v>--</v>
      </c>
      <c r="K355" s="27" t="str" cm="1">
        <f t="array" ref="K355">IF(H355=0,INDEX(Dest1!A:A,32-BIN2DEC(MID($B355,6,5))),"--")</f>
        <v>PC</v>
      </c>
      <c r="L355" s="27">
        <f t="shared" si="49"/>
        <v>1</v>
      </c>
      <c r="M355" s="27" t="str" cm="1">
        <f t="array" ref="M355">IF(AND(I355&lt;&gt;"CONST",L355=0),INDEX(Source2!A:A,16-BIN2DEC(MID($B355,11,4))),"--")</f>
        <v>--</v>
      </c>
      <c r="N355" s="23" t="str" cm="1">
        <f t="array" ref="N355">IF(AND(I355&lt;&gt;"CONST",L355=0),INDEX('D2'!A:A,4-BIN2DEC(MID($B355,15,2))),"--")</f>
        <v>--</v>
      </c>
      <c r="O355" s="6">
        <f t="shared" si="53"/>
        <v>0</v>
      </c>
      <c r="P355" s="6">
        <f t="shared" si="50"/>
        <v>0</v>
      </c>
      <c r="Q355" s="6">
        <f t="shared" si="51"/>
        <v>1</v>
      </c>
      <c r="R355" s="3" t="str" cm="1">
        <f t="array" ref="R355">INDEX(Types!A:A,1+BIN2DEC(MID($B355,20,2)))</f>
        <v>Control</v>
      </c>
      <c r="S355" s="3" t="str" cm="1">
        <f t="array" ref="S355">IF(R355="ALU",INDEX(ALUOps!A:A,32-BIN2DEC(MID($B355,22,5))),"")</f>
        <v/>
      </c>
      <c r="T355" s="3" t="str" cm="1">
        <f t="array" ref="T355">IF(R355="ALU",INDEX(Tmp!A:A,4-BIN2DEC(MID($B355,27,2))),"")</f>
        <v/>
      </c>
      <c r="U355" s="6" t="str">
        <f t="shared" si="52"/>
        <v/>
      </c>
      <c r="V355" t="str" cm="1">
        <f t="array" ref="V355">IF(R355="Jump",INDEX(Jcond!A:A,16-BIN2DEC(MID($B355,22,4))),"")</f>
        <v/>
      </c>
      <c r="W355" t="str">
        <f t="shared" si="54"/>
        <v/>
      </c>
      <c r="X355" s="5" t="str" cm="1">
        <f t="array" ref="X355">IF(R355="Control",INDEX(IC!A:A,16-BIN2DEC(MID($B355,21,4))),"")</f>
        <v>FLUSH</v>
      </c>
      <c r="Y355" s="5" t="str" cm="1">
        <f t="array" ref="Y355">IF(X355="CALL",INDEX(Subroutines!A:A,32-BIN2DEC(MID($B355,25,5))),"")</f>
        <v/>
      </c>
      <c r="Z355" s="5" t="str" cm="1">
        <f t="array" ref="Z355">IF(R355="Control",INDEX(EC!A:A,8-BIN2DEC(MID($B355,25,3))),"")</f>
        <v>--</v>
      </c>
      <c r="AA355" s="5" t="str" cm="1">
        <f t="array" ref="AA355">IF(R355="Control",INDEX(SR!A:A,4-BIN2DEC(MID($B355,28,2))),"")</f>
        <v>--</v>
      </c>
    </row>
    <row r="356" spans="1:36" s="15" customFormat="1" x14ac:dyDescent="0.25">
      <c r="A356" s="12" t="str">
        <f t="shared" si="47"/>
        <v>162</v>
      </c>
      <c r="B356" s="13" t="s">
        <v>4</v>
      </c>
      <c r="C356" s="36"/>
      <c r="D356" s="14"/>
      <c r="E356" s="14"/>
      <c r="F356" s="14"/>
      <c r="G356" s="14"/>
      <c r="H356" s="14">
        <f t="shared" si="48"/>
        <v>1</v>
      </c>
      <c r="I356" s="28" t="str" cm="1">
        <f t="array" ref="I356">IF(H356=0,INDEX(Source1!A:A, 32-BIN2DEC(LEFT($B356,5))),"--")</f>
        <v>--</v>
      </c>
      <c r="J356" s="64" t="str">
        <f t="shared" si="46"/>
        <v>--</v>
      </c>
      <c r="K356" s="28" t="str" cm="1">
        <f t="array" ref="K356">IF(H356=0,INDEX(Dest1!A:A,32-BIN2DEC(MID($B356,6,5))),"--")</f>
        <v>--</v>
      </c>
      <c r="L356" s="28">
        <f t="shared" si="49"/>
        <v>1</v>
      </c>
      <c r="M356" s="28" t="str" cm="1">
        <f t="array" ref="M356">IF(AND(I356&lt;&gt;"CONST",L356=0),INDEX(Source2!A:A,16-BIN2DEC(MID($B356,11,4))),"--")</f>
        <v>--</v>
      </c>
      <c r="N356" s="24" t="str" cm="1">
        <f t="array" ref="N356">IF(AND(I356&lt;&gt;"CONST",L356=0),INDEX('D2'!A:A,4-BIN2DEC(MID($B356,15,2))),"--")</f>
        <v>--</v>
      </c>
      <c r="O356" s="16">
        <f t="shared" si="53"/>
        <v>0</v>
      </c>
      <c r="P356" s="16">
        <f t="shared" si="50"/>
        <v>0</v>
      </c>
      <c r="Q356" s="16">
        <f t="shared" si="51"/>
        <v>0</v>
      </c>
      <c r="R356" s="14" t="str" cm="1">
        <f t="array" ref="R356">INDEX(Types!A:A,1+BIN2DEC(MID($B356,20,2)))</f>
        <v>Control</v>
      </c>
      <c r="S356" s="14" t="str" cm="1">
        <f t="array" ref="S356">IF(R356="ALU",INDEX(ALUOps!A:A,32-BIN2DEC(MID($B356,22,5))),"")</f>
        <v/>
      </c>
      <c r="T356" s="14" t="str" cm="1">
        <f t="array" ref="T356">IF(R356="ALU",INDEX(Tmp!A:A,4-BIN2DEC(MID($B356,27,2))),"")</f>
        <v/>
      </c>
      <c r="U356" s="16" t="str">
        <f t="shared" si="52"/>
        <v/>
      </c>
      <c r="V356" s="15" t="str" cm="1">
        <f t="array" ref="V356">IF(R356="Jump",INDEX(Jcond!A:A,16-BIN2DEC(MID($B356,22,4))),"")</f>
        <v/>
      </c>
      <c r="W356" s="15" t="str">
        <f t="shared" si="54"/>
        <v/>
      </c>
      <c r="X356" s="52" t="str" cm="1">
        <f t="array" ref="X356">IF(R356="Control",INDEX(IC!A:A,16-BIN2DEC(MID($B356,21,4))),"")</f>
        <v>--</v>
      </c>
      <c r="Y356" s="52" t="str" cm="1">
        <f t="array" ref="Y356">IF(X356="CALL",INDEX(Subroutines!A:A,32-BIN2DEC(MID($B356,25,5))),"")</f>
        <v/>
      </c>
      <c r="Z356" s="52" t="str" cm="1">
        <f t="array" ref="Z356">IF(R356="Control",INDEX(EC!A:A,8-BIN2DEC(MID($B356,25,3))),"")</f>
        <v>--</v>
      </c>
      <c r="AA356" s="52" t="str" cm="1">
        <f t="array" ref="AA356">IF(R356="Control",INDEX(SR!A:A,4-BIN2DEC(MID($B356,28,2))),"")</f>
        <v>--</v>
      </c>
      <c r="AE356" s="58"/>
    </row>
    <row r="357" spans="1:36" s="20" customFormat="1" ht="15.75" thickBot="1" x14ac:dyDescent="0.3">
      <c r="A357" s="17" t="str">
        <f t="shared" si="47"/>
        <v>163</v>
      </c>
      <c r="B357" s="18" t="s">
        <v>4</v>
      </c>
      <c r="C357" s="37"/>
      <c r="D357" s="19"/>
      <c r="E357" s="19"/>
      <c r="F357" s="19"/>
      <c r="G357" s="19"/>
      <c r="H357" s="19">
        <f t="shared" si="48"/>
        <v>1</v>
      </c>
      <c r="I357" s="29" t="str" cm="1">
        <f t="array" ref="I357">IF(H357=0,INDEX(Source1!A:A, 32-BIN2DEC(LEFT($B357,5))),"--")</f>
        <v>--</v>
      </c>
      <c r="J357" s="65" t="str">
        <f t="shared" si="46"/>
        <v>--</v>
      </c>
      <c r="K357" s="29" t="str" cm="1">
        <f t="array" ref="K357">IF(H357=0,INDEX(Dest1!A:A,32-BIN2DEC(MID($B357,6,5))),"--")</f>
        <v>--</v>
      </c>
      <c r="L357" s="29">
        <f t="shared" si="49"/>
        <v>1</v>
      </c>
      <c r="M357" s="29" t="str" cm="1">
        <f t="array" ref="M357">IF(AND(I357&lt;&gt;"CONST",L357=0),INDEX(Source2!A:A,16-BIN2DEC(MID($B357,11,4))),"--")</f>
        <v>--</v>
      </c>
      <c r="N357" s="25" t="str" cm="1">
        <f t="array" ref="N357">IF(AND(I357&lt;&gt;"CONST",L357=0),INDEX('D2'!A:A,4-BIN2DEC(MID($B357,15,2))),"--")</f>
        <v>--</v>
      </c>
      <c r="O357" s="21">
        <f t="shared" si="53"/>
        <v>0</v>
      </c>
      <c r="P357" s="21">
        <f t="shared" si="50"/>
        <v>0</v>
      </c>
      <c r="Q357" s="21">
        <f t="shared" si="51"/>
        <v>0</v>
      </c>
      <c r="R357" s="19" t="str" cm="1">
        <f t="array" ref="R357">INDEX(Types!A:A,1+BIN2DEC(MID($B357,20,2)))</f>
        <v>Control</v>
      </c>
      <c r="S357" s="19" t="str" cm="1">
        <f t="array" ref="S357">IF(R357="ALU",INDEX(ALUOps!A:A,32-BIN2DEC(MID($B357,22,5))),"")</f>
        <v/>
      </c>
      <c r="T357" s="19" t="str" cm="1">
        <f t="array" ref="T357">IF(R357="ALU",INDEX(Tmp!A:A,4-BIN2DEC(MID($B357,27,2))),"")</f>
        <v/>
      </c>
      <c r="U357" s="21" t="str">
        <f t="shared" si="52"/>
        <v/>
      </c>
      <c r="V357" s="20" t="str" cm="1">
        <f t="array" ref="V357">IF(R357="Jump",INDEX(Jcond!A:A,16-BIN2DEC(MID($B357,22,4))),"")</f>
        <v/>
      </c>
      <c r="W357" s="20" t="str">
        <f t="shared" si="54"/>
        <v/>
      </c>
      <c r="X357" s="53" t="str" cm="1">
        <f t="array" ref="X357">IF(R357="Control",INDEX(IC!A:A,16-BIN2DEC(MID($B357,21,4))),"")</f>
        <v>--</v>
      </c>
      <c r="Y357" s="53" t="str" cm="1">
        <f t="array" ref="Y357">IF(X357="CALL",INDEX(Subroutines!A:A,32-BIN2DEC(MID($B357,25,5))),"")</f>
        <v/>
      </c>
      <c r="Z357" s="53" t="str" cm="1">
        <f t="array" ref="Z357">IF(R357="Control",INDEX(EC!A:A,8-BIN2DEC(MID($B357,25,3))),"")</f>
        <v>--</v>
      </c>
      <c r="AA357" s="53" t="str" cm="1">
        <f t="array" ref="AA357">IF(R357="Control",INDEX(SR!A:A,4-BIN2DEC(MID($B357,28,2))),"")</f>
        <v>--</v>
      </c>
      <c r="AE357" s="59"/>
    </row>
    <row r="358" spans="1:36" x14ac:dyDescent="0.25">
      <c r="A358" s="4" t="str">
        <f t="shared" si="47"/>
        <v>164</v>
      </c>
      <c r="B358" s="2" t="s">
        <v>349</v>
      </c>
      <c r="C358" s="35"/>
      <c r="D358" s="2" t="s">
        <v>350</v>
      </c>
      <c r="E358" s="2" t="s">
        <v>927</v>
      </c>
      <c r="F358" s="2" t="s">
        <v>462</v>
      </c>
      <c r="G358" s="2"/>
      <c r="H358" s="3">
        <f t="shared" si="48"/>
        <v>0</v>
      </c>
      <c r="I358" s="27" t="str" cm="1">
        <f t="array" ref="I358">IF(H358=0,INDEX(Source1!A:A, 32-BIN2DEC(LEFT($B358,5))),"--")</f>
        <v>D</v>
      </c>
      <c r="J358" s="63" t="str">
        <f t="shared" si="46"/>
        <v>--</v>
      </c>
      <c r="K358" s="27" t="str" cm="1">
        <f t="array" ref="K358">IF(H358=0,INDEX(Dest1!A:A,32-BIN2DEC(MID($B358,6,5))),"--")</f>
        <v>DP</v>
      </c>
      <c r="L358" s="27">
        <f t="shared" si="49"/>
        <v>1</v>
      </c>
      <c r="M358" s="27" t="str" cm="1">
        <f t="array" ref="M358">IF(AND(I358&lt;&gt;"CONST",L358=0),INDEX(Source2!A:A,16-BIN2DEC(MID($B358,11,4))),"--")</f>
        <v>--</v>
      </c>
      <c r="N358" s="23" t="str" cm="1">
        <f t="array" ref="N358">IF(AND(I358&lt;&gt;"CONST",L358=0),INDEX('D2'!A:A,4-BIN2DEC(MID($B358,15,2))),"--")</f>
        <v>--</v>
      </c>
      <c r="O358" s="6">
        <f t="shared" si="53"/>
        <v>0</v>
      </c>
      <c r="P358" s="6">
        <f t="shared" si="50"/>
        <v>0</v>
      </c>
      <c r="Q358" s="6">
        <f t="shared" si="51"/>
        <v>0</v>
      </c>
      <c r="R358" s="3" t="str" cm="1">
        <f t="array" ref="R358">INDEX(Types!A:A,1+BIN2DEC(MID($B358,20,2)))</f>
        <v>Control</v>
      </c>
      <c r="S358" s="3" t="str" cm="1">
        <f t="array" ref="S358">IF(R358="ALU",INDEX(ALUOps!A:A,32-BIN2DEC(MID($B358,22,5))),"")</f>
        <v/>
      </c>
      <c r="T358" s="3" t="str" cm="1">
        <f t="array" ref="T358">IF(R358="ALU",INDEX(Tmp!A:A,4-BIN2DEC(MID($B358,27,2))),"")</f>
        <v/>
      </c>
      <c r="U358" s="6" t="str">
        <f t="shared" si="52"/>
        <v/>
      </c>
      <c r="V358" t="str" cm="1">
        <f t="array" ref="V358">IF(R358="Jump",INDEX(Jcond!A:A,16-BIN2DEC(MID($B358,22,4))),"")</f>
        <v/>
      </c>
      <c r="W358" t="str">
        <f t="shared" si="54"/>
        <v/>
      </c>
      <c r="X358" s="5" t="str" cm="1">
        <f t="array" ref="X358">IF(R358="Control",INDEX(IC!A:A,16-BIN2DEC(MID($B358,21,4))),"")</f>
        <v>--</v>
      </c>
      <c r="Y358" s="5" t="str" cm="1">
        <f t="array" ref="Y358">IF(X358="CALL",INDEX(Subroutines!A:A,32-BIN2DEC(MID($B358,25,5))),"")</f>
        <v/>
      </c>
      <c r="Z358" s="5" t="str" cm="1">
        <f t="array" ref="Z358">IF(R358="Control",INDEX(EC!A:A,8-BIN2DEC(MID($B358,25,3))),"")</f>
        <v>MR</v>
      </c>
      <c r="AA358" s="5" t="str" cm="1">
        <f t="array" ref="AA358">IF(R358="Control",INDEX(SR!A:A,4-BIN2DEC(MID($B358,28,2))),"")</f>
        <v>None</v>
      </c>
      <c r="AD358" t="s">
        <v>1011</v>
      </c>
      <c r="AJ358" s="1" t="s">
        <v>351</v>
      </c>
    </row>
    <row r="359" spans="1:36" x14ac:dyDescent="0.25">
      <c r="A359" s="4" t="str">
        <f t="shared" si="47"/>
        <v>165</v>
      </c>
      <c r="B359" s="2" t="s">
        <v>53</v>
      </c>
      <c r="C359" s="35"/>
      <c r="D359" s="3"/>
      <c r="E359" s="3"/>
      <c r="F359" s="3"/>
      <c r="G359" s="3"/>
      <c r="H359" s="3">
        <f t="shared" si="48"/>
        <v>0</v>
      </c>
      <c r="I359" s="27" t="str" cm="1">
        <f t="array" ref="I359">IF(H359=0,INDEX(Source1!A:A, 32-BIN2DEC(LEFT($B359,5))),"--")</f>
        <v>TEMP</v>
      </c>
      <c r="J359" s="63" t="str">
        <f t="shared" si="46"/>
        <v>--</v>
      </c>
      <c r="K359" s="27" t="str" cm="1">
        <f t="array" ref="K359">IF(H359=0,INDEX(Dest1!A:A,32-BIN2DEC(MID($B359,6,5))),"--")</f>
        <v>OP1</v>
      </c>
      <c r="L359" s="27">
        <f t="shared" si="49"/>
        <v>1</v>
      </c>
      <c r="M359" s="27" t="str" cm="1">
        <f t="array" ref="M359">IF(AND(I359&lt;&gt;"CONST",L359=0),INDEX(Source2!A:A,16-BIN2DEC(MID($B359,11,4))),"--")</f>
        <v>--</v>
      </c>
      <c r="N359" s="23" t="str" cm="1">
        <f t="array" ref="N359">IF(AND(I359&lt;&gt;"CONST",L359=0),INDEX('D2'!A:A,4-BIN2DEC(MID($B359,15,2))),"--")</f>
        <v>--</v>
      </c>
      <c r="O359" s="6">
        <f t="shared" si="53"/>
        <v>1</v>
      </c>
      <c r="P359" s="6">
        <f t="shared" si="50"/>
        <v>0</v>
      </c>
      <c r="Q359" s="6">
        <f t="shared" si="51"/>
        <v>1</v>
      </c>
      <c r="R359" s="3" t="str" cm="1">
        <f t="array" ref="R359">INDEX(Types!A:A,1+BIN2DEC(MID($B359,20,2)))</f>
        <v>Control</v>
      </c>
      <c r="S359" s="3" t="str" cm="1">
        <f t="array" ref="S359">IF(R359="ALU",INDEX(ALUOps!A:A,32-BIN2DEC(MID($B359,22,5))),"")</f>
        <v/>
      </c>
      <c r="T359" s="3" t="str" cm="1">
        <f t="array" ref="T359">IF(R359="ALU",INDEX(Tmp!A:A,4-BIN2DEC(MID($B359,27,2))),"")</f>
        <v/>
      </c>
      <c r="U359" s="6" t="str">
        <f t="shared" si="52"/>
        <v/>
      </c>
      <c r="V359" t="str" cm="1">
        <f t="array" ref="V359">IF(R359="Jump",INDEX(Jcond!A:A,16-BIN2DEC(MID($B359,22,4))),"")</f>
        <v/>
      </c>
      <c r="W359" t="str">
        <f t="shared" si="54"/>
        <v/>
      </c>
      <c r="X359" s="5" t="str" cm="1">
        <f t="array" ref="X359">IF(R359="Control",INDEX(IC!A:A,16-BIN2DEC(MID($B359,21,4))),"")</f>
        <v>--</v>
      </c>
      <c r="Y359" s="5" t="str" cm="1">
        <f t="array" ref="Y359">IF(X359="CALL",INDEX(Subroutines!A:A,32-BIN2DEC(MID($B359,25,5))),"")</f>
        <v/>
      </c>
      <c r="Z359" s="5" t="str" cm="1">
        <f t="array" ref="Z359">IF(R359="Control",INDEX(EC!A:A,8-BIN2DEC(MID($B359,25,3))),"")</f>
        <v>--</v>
      </c>
      <c r="AA359" s="5" t="str" cm="1">
        <f t="array" ref="AA359">IF(R359="Control",INDEX(SR!A:A,4-BIN2DEC(MID($B359,28,2))),"")</f>
        <v>--</v>
      </c>
    </row>
    <row r="360" spans="1:36" s="15" customFormat="1" x14ac:dyDescent="0.25">
      <c r="A360" s="12" t="str">
        <f t="shared" si="47"/>
        <v>166</v>
      </c>
      <c r="B360" s="13" t="s">
        <v>4</v>
      </c>
      <c r="C360" s="36"/>
      <c r="D360" s="14"/>
      <c r="E360" s="14"/>
      <c r="F360" s="14"/>
      <c r="G360" s="14"/>
      <c r="H360" s="14">
        <f t="shared" si="48"/>
        <v>1</v>
      </c>
      <c r="I360" s="28" t="str" cm="1">
        <f t="array" ref="I360">IF(H360=0,INDEX(Source1!A:A, 32-BIN2DEC(LEFT($B360,5))),"--")</f>
        <v>--</v>
      </c>
      <c r="J360" s="64" t="str">
        <f t="shared" si="46"/>
        <v>--</v>
      </c>
      <c r="K360" s="28" t="str" cm="1">
        <f t="array" ref="K360">IF(H360=0,INDEX(Dest1!A:A,32-BIN2DEC(MID($B360,6,5))),"--")</f>
        <v>--</v>
      </c>
      <c r="L360" s="28">
        <f t="shared" si="49"/>
        <v>1</v>
      </c>
      <c r="M360" s="28" t="str" cm="1">
        <f t="array" ref="M360">IF(AND(I360&lt;&gt;"CONST",L360=0),INDEX(Source2!A:A,16-BIN2DEC(MID($B360,11,4))),"--")</f>
        <v>--</v>
      </c>
      <c r="N360" s="24" t="str" cm="1">
        <f t="array" ref="N360">IF(AND(I360&lt;&gt;"CONST",L360=0),INDEX('D2'!A:A,4-BIN2DEC(MID($B360,15,2))),"--")</f>
        <v>--</v>
      </c>
      <c r="O360" s="16">
        <f t="shared" si="53"/>
        <v>0</v>
      </c>
      <c r="P360" s="16">
        <f t="shared" si="50"/>
        <v>0</v>
      </c>
      <c r="Q360" s="16">
        <f t="shared" si="51"/>
        <v>0</v>
      </c>
      <c r="R360" s="14" t="str" cm="1">
        <f t="array" ref="R360">INDEX(Types!A:A,1+BIN2DEC(MID($B360,20,2)))</f>
        <v>Control</v>
      </c>
      <c r="S360" s="14" t="str" cm="1">
        <f t="array" ref="S360">IF(R360="ALU",INDEX(ALUOps!A:A,32-BIN2DEC(MID($B360,22,5))),"")</f>
        <v/>
      </c>
      <c r="T360" s="14" t="str" cm="1">
        <f t="array" ref="T360">IF(R360="ALU",INDEX(Tmp!A:A,4-BIN2DEC(MID($B360,27,2))),"")</f>
        <v/>
      </c>
      <c r="U360" s="16" t="str">
        <f t="shared" si="52"/>
        <v/>
      </c>
      <c r="V360" s="15" t="str" cm="1">
        <f t="array" ref="V360">IF(R360="Jump",INDEX(Jcond!A:A,16-BIN2DEC(MID($B360,22,4))),"")</f>
        <v/>
      </c>
      <c r="W360" s="15" t="str">
        <f t="shared" si="54"/>
        <v/>
      </c>
      <c r="X360" s="52" t="str" cm="1">
        <f t="array" ref="X360">IF(R360="Control",INDEX(IC!A:A,16-BIN2DEC(MID($B360,21,4))),"")</f>
        <v>--</v>
      </c>
      <c r="Y360" s="52" t="str" cm="1">
        <f t="array" ref="Y360">IF(X360="CALL",INDEX(Subroutines!A:A,32-BIN2DEC(MID($B360,25,5))),"")</f>
        <v/>
      </c>
      <c r="Z360" s="52" t="str" cm="1">
        <f t="array" ref="Z360">IF(R360="Control",INDEX(EC!A:A,8-BIN2DEC(MID($B360,25,3))),"")</f>
        <v>--</v>
      </c>
      <c r="AA360" s="52" t="str" cm="1">
        <f t="array" ref="AA360">IF(R360="Control",INDEX(SR!A:A,4-BIN2DEC(MID($B360,28,2))),"")</f>
        <v>--</v>
      </c>
      <c r="AE360" s="58"/>
    </row>
    <row r="361" spans="1:36" s="20" customFormat="1" ht="15.75" thickBot="1" x14ac:dyDescent="0.3">
      <c r="A361" s="17" t="str">
        <f t="shared" si="47"/>
        <v>167</v>
      </c>
      <c r="B361" s="18" t="s">
        <v>4</v>
      </c>
      <c r="C361" s="37"/>
      <c r="D361" s="19"/>
      <c r="E361" s="19"/>
      <c r="F361" s="19"/>
      <c r="G361" s="19"/>
      <c r="H361" s="19">
        <f t="shared" si="48"/>
        <v>1</v>
      </c>
      <c r="I361" s="29" t="str" cm="1">
        <f t="array" ref="I361">IF(H361=0,INDEX(Source1!A:A, 32-BIN2DEC(LEFT($B361,5))),"--")</f>
        <v>--</v>
      </c>
      <c r="J361" s="65" t="str">
        <f t="shared" si="46"/>
        <v>--</v>
      </c>
      <c r="K361" s="29" t="str" cm="1">
        <f t="array" ref="K361">IF(H361=0,INDEX(Dest1!A:A,32-BIN2DEC(MID($B361,6,5))),"--")</f>
        <v>--</v>
      </c>
      <c r="L361" s="29">
        <f t="shared" si="49"/>
        <v>1</v>
      </c>
      <c r="M361" s="29" t="str" cm="1">
        <f t="array" ref="M361">IF(AND(I361&lt;&gt;"CONST",L361=0),INDEX(Source2!A:A,16-BIN2DEC(MID($B361,11,4))),"--")</f>
        <v>--</v>
      </c>
      <c r="N361" s="25" t="str" cm="1">
        <f t="array" ref="N361">IF(AND(I361&lt;&gt;"CONST",L361=0),INDEX('D2'!A:A,4-BIN2DEC(MID($B361,15,2))),"--")</f>
        <v>--</v>
      </c>
      <c r="O361" s="21">
        <f t="shared" si="53"/>
        <v>0</v>
      </c>
      <c r="P361" s="21">
        <f t="shared" si="50"/>
        <v>0</v>
      </c>
      <c r="Q361" s="21">
        <f t="shared" si="51"/>
        <v>0</v>
      </c>
      <c r="R361" s="19" t="str" cm="1">
        <f t="array" ref="R361">INDEX(Types!A:A,1+BIN2DEC(MID($B361,20,2)))</f>
        <v>Control</v>
      </c>
      <c r="S361" s="19" t="str" cm="1">
        <f t="array" ref="S361">IF(R361="ALU",INDEX(ALUOps!A:A,32-BIN2DEC(MID($B361,22,5))),"")</f>
        <v/>
      </c>
      <c r="T361" s="19" t="str" cm="1">
        <f t="array" ref="T361">IF(R361="ALU",INDEX(Tmp!A:A,4-BIN2DEC(MID($B361,27,2))),"")</f>
        <v/>
      </c>
      <c r="U361" s="21" t="str">
        <f t="shared" si="52"/>
        <v/>
      </c>
      <c r="V361" s="20" t="str" cm="1">
        <f t="array" ref="V361">IF(R361="Jump",INDEX(Jcond!A:A,16-BIN2DEC(MID($B361,22,4))),"")</f>
        <v/>
      </c>
      <c r="W361" s="20" t="str">
        <f t="shared" si="54"/>
        <v/>
      </c>
      <c r="X361" s="53" t="str" cm="1">
        <f t="array" ref="X361">IF(R361="Control",INDEX(IC!A:A,16-BIN2DEC(MID($B361,21,4))),"")</f>
        <v>--</v>
      </c>
      <c r="Y361" s="53" t="str" cm="1">
        <f t="array" ref="Y361">IF(X361="CALL",INDEX(Subroutines!A:A,32-BIN2DEC(MID($B361,25,5))),"")</f>
        <v/>
      </c>
      <c r="Z361" s="53" t="str" cm="1">
        <f t="array" ref="Z361">IF(R361="Control",INDEX(EC!A:A,8-BIN2DEC(MID($B361,25,3))),"")</f>
        <v>--</v>
      </c>
      <c r="AA361" s="53" t="str" cm="1">
        <f t="array" ref="AA361">IF(R361="Control",INDEX(SR!A:A,4-BIN2DEC(MID($B361,28,2))),"")</f>
        <v>--</v>
      </c>
      <c r="AE361" s="59"/>
    </row>
    <row r="362" spans="1:36" x14ac:dyDescent="0.25">
      <c r="A362" s="4" t="str">
        <f t="shared" si="47"/>
        <v>168</v>
      </c>
      <c r="B362" s="2" t="s">
        <v>352</v>
      </c>
      <c r="C362" s="35"/>
      <c r="D362" s="2" t="s">
        <v>353</v>
      </c>
      <c r="E362" s="2" t="s">
        <v>927</v>
      </c>
      <c r="F362" s="2" t="s">
        <v>462</v>
      </c>
      <c r="G362" s="2"/>
      <c r="H362" s="3">
        <f t="shared" si="48"/>
        <v>0</v>
      </c>
      <c r="I362" s="27" t="str" cm="1">
        <f t="array" ref="I362">IF(H362=0,INDEX(Source1!A:A, 32-BIN2DEC(LEFT($B362,5))),"--")</f>
        <v>D</v>
      </c>
      <c r="J362" s="63" t="str">
        <f t="shared" si="46"/>
        <v>--</v>
      </c>
      <c r="K362" s="27" t="str" cm="1">
        <f t="array" ref="K362">IF(H362=0,INDEX(Dest1!A:A,32-BIN2DEC(MID($B362,6,5))),"--")</f>
        <v>DP</v>
      </c>
      <c r="L362" s="27">
        <f t="shared" si="49"/>
        <v>1</v>
      </c>
      <c r="M362" s="27" t="str" cm="1">
        <f t="array" ref="M362">IF(AND(I362&lt;&gt;"CONST",L362=0),INDEX(Source2!A:A,16-BIN2DEC(MID($B362,11,4))),"--")</f>
        <v>--</v>
      </c>
      <c r="N362" s="23" t="str" cm="1">
        <f t="array" ref="N362">IF(AND(I362&lt;&gt;"CONST",L362=0),INDEX('D2'!A:A,4-BIN2DEC(MID($B362,15,2))),"--")</f>
        <v>--</v>
      </c>
      <c r="O362" s="6">
        <f t="shared" si="53"/>
        <v>0</v>
      </c>
      <c r="P362" s="6">
        <f t="shared" si="50"/>
        <v>0</v>
      </c>
      <c r="Q362" s="6">
        <f t="shared" si="51"/>
        <v>1</v>
      </c>
      <c r="R362" s="3" t="str" cm="1">
        <f t="array" ref="R362">INDEX(Types!A:A,1+BIN2DEC(MID($B362,20,2)))</f>
        <v>Control</v>
      </c>
      <c r="S362" s="3" t="str" cm="1">
        <f t="array" ref="S362">IF(R362="ALU",INDEX(ALUOps!A:A,32-BIN2DEC(MID($B362,22,5))),"")</f>
        <v/>
      </c>
      <c r="T362" s="3" t="str" cm="1">
        <f t="array" ref="T362">IF(R362="ALU",INDEX(Tmp!A:A,4-BIN2DEC(MID($B362,27,2))),"")</f>
        <v/>
      </c>
      <c r="U362" s="6" t="str">
        <f t="shared" si="52"/>
        <v/>
      </c>
      <c r="V362" t="str" cm="1">
        <f t="array" ref="V362">IF(R362="Jump",INDEX(Jcond!A:A,16-BIN2DEC(MID($B362,22,4))),"")</f>
        <v/>
      </c>
      <c r="W362" t="str">
        <f t="shared" si="54"/>
        <v/>
      </c>
      <c r="X362" s="5" t="str" cm="1">
        <f t="array" ref="X362">IF(R362="Control",INDEX(IC!A:A,16-BIN2DEC(MID($B362,21,4))),"")</f>
        <v>--</v>
      </c>
      <c r="Y362" s="5" t="str" cm="1">
        <f t="array" ref="Y362">IF(X362="CALL",INDEX(Subroutines!A:A,32-BIN2DEC(MID($B362,25,5))),"")</f>
        <v/>
      </c>
      <c r="Z362" s="5" t="str" cm="1">
        <f t="array" ref="Z362">IF(R362="Control",INDEX(EC!A:A,8-BIN2DEC(MID($B362,25,3))),"")</f>
        <v>MW</v>
      </c>
      <c r="AA362" s="5" t="str" cm="1">
        <f t="array" ref="AA362">IF(R362="Control",INDEX(SR!A:A,4-BIN2DEC(MID($B362,28,2))),"")</f>
        <v>None</v>
      </c>
      <c r="AD362" t="s">
        <v>1012</v>
      </c>
      <c r="AJ362" s="1" t="s">
        <v>354</v>
      </c>
    </row>
    <row r="363" spans="1:36" x14ac:dyDescent="0.25">
      <c r="A363" s="4" t="str">
        <f t="shared" si="47"/>
        <v>169</v>
      </c>
      <c r="B363" s="2" t="s">
        <v>50</v>
      </c>
      <c r="C363" s="35"/>
      <c r="D363" s="3"/>
      <c r="E363" s="3"/>
      <c r="F363" s="3"/>
      <c r="G363" s="3"/>
      <c r="H363" s="3">
        <f t="shared" si="48"/>
        <v>0</v>
      </c>
      <c r="I363" s="27" t="str" cm="1">
        <f t="array" ref="I363">IF(H363=0,INDEX(Source1!A:A, 32-BIN2DEC(LEFT($B363,5))),"--")</f>
        <v>OP1</v>
      </c>
      <c r="J363" s="63" t="str">
        <f t="shared" si="46"/>
        <v>--</v>
      </c>
      <c r="K363" s="27" t="str" cm="1">
        <f t="array" ref="K363">IF(H363=0,INDEX(Dest1!A:A,32-BIN2DEC(MID($B363,6,5))),"--")</f>
        <v>TEMP</v>
      </c>
      <c r="L363" s="27">
        <f t="shared" si="49"/>
        <v>1</v>
      </c>
      <c r="M363" s="27" t="str" cm="1">
        <f t="array" ref="M363">IF(AND(I363&lt;&gt;"CONST",L363=0),INDEX(Source2!A:A,16-BIN2DEC(MID($B363,11,4))),"--")</f>
        <v>--</v>
      </c>
      <c r="N363" s="23" t="str" cm="1">
        <f t="array" ref="N363">IF(AND(I363&lt;&gt;"CONST",L363=0),INDEX('D2'!A:A,4-BIN2DEC(MID($B363,15,2))),"--")</f>
        <v>--</v>
      </c>
      <c r="O363" s="6">
        <f t="shared" si="53"/>
        <v>0</v>
      </c>
      <c r="P363" s="6">
        <f t="shared" si="50"/>
        <v>0</v>
      </c>
      <c r="Q363" s="6">
        <f t="shared" si="51"/>
        <v>0</v>
      </c>
      <c r="R363" s="3" t="str" cm="1">
        <f t="array" ref="R363">INDEX(Types!A:A,1+BIN2DEC(MID($B363,20,2)))</f>
        <v>Control</v>
      </c>
      <c r="S363" s="3" t="str" cm="1">
        <f t="array" ref="S363">IF(R363="ALU",INDEX(ALUOps!A:A,32-BIN2DEC(MID($B363,22,5))),"")</f>
        <v/>
      </c>
      <c r="T363" s="3" t="str" cm="1">
        <f t="array" ref="T363">IF(R363="ALU",INDEX(Tmp!A:A,4-BIN2DEC(MID($B363,27,2))),"")</f>
        <v/>
      </c>
      <c r="U363" s="6" t="str">
        <f t="shared" si="52"/>
        <v/>
      </c>
      <c r="V363" t="str" cm="1">
        <f t="array" ref="V363">IF(R363="Jump",INDEX(Jcond!A:A,16-BIN2DEC(MID($B363,22,4))),"")</f>
        <v/>
      </c>
      <c r="W363" t="str">
        <f t="shared" si="54"/>
        <v/>
      </c>
      <c r="X363" s="5" t="str" cm="1">
        <f t="array" ref="X363">IF(R363="Control",INDEX(IC!A:A,16-BIN2DEC(MID($B363,21,4))),"")</f>
        <v>--</v>
      </c>
      <c r="Y363" s="5" t="str" cm="1">
        <f t="array" ref="Y363">IF(X363="CALL",INDEX(Subroutines!A:A,32-BIN2DEC(MID($B363,25,5))),"")</f>
        <v/>
      </c>
      <c r="Z363" s="5" t="str" cm="1">
        <f t="array" ref="Z363">IF(R363="Control",INDEX(EC!A:A,8-BIN2DEC(MID($B363,25,3))),"")</f>
        <v>--</v>
      </c>
      <c r="AA363" s="5" t="str" cm="1">
        <f t="array" ref="AA363">IF(R363="Control",INDEX(SR!A:A,4-BIN2DEC(MID($B363,28,2))),"")</f>
        <v>--</v>
      </c>
    </row>
    <row r="364" spans="1:36" s="15" customFormat="1" x14ac:dyDescent="0.25">
      <c r="A364" s="12" t="str">
        <f t="shared" si="47"/>
        <v>16A</v>
      </c>
      <c r="B364" s="13" t="s">
        <v>4</v>
      </c>
      <c r="C364" s="36"/>
      <c r="D364" s="14"/>
      <c r="E364" s="14"/>
      <c r="F364" s="14"/>
      <c r="G364" s="14"/>
      <c r="H364" s="14">
        <f t="shared" si="48"/>
        <v>1</v>
      </c>
      <c r="I364" s="28" t="str" cm="1">
        <f t="array" ref="I364">IF(H364=0,INDEX(Source1!A:A, 32-BIN2DEC(LEFT($B364,5))),"--")</f>
        <v>--</v>
      </c>
      <c r="J364" s="64" t="str">
        <f t="shared" si="46"/>
        <v>--</v>
      </c>
      <c r="K364" s="28" t="str" cm="1">
        <f t="array" ref="K364">IF(H364=0,INDEX(Dest1!A:A,32-BIN2DEC(MID($B364,6,5))),"--")</f>
        <v>--</v>
      </c>
      <c r="L364" s="28">
        <f t="shared" si="49"/>
        <v>1</v>
      </c>
      <c r="M364" s="28" t="str" cm="1">
        <f t="array" ref="M364">IF(AND(I364&lt;&gt;"CONST",L364=0),INDEX(Source2!A:A,16-BIN2DEC(MID($B364,11,4))),"--")</f>
        <v>--</v>
      </c>
      <c r="N364" s="24" t="str" cm="1">
        <f t="array" ref="N364">IF(AND(I364&lt;&gt;"CONST",L364=0),INDEX('D2'!A:A,4-BIN2DEC(MID($B364,15,2))),"--")</f>
        <v>--</v>
      </c>
      <c r="O364" s="16"/>
      <c r="P364" s="16"/>
      <c r="Q364" s="16"/>
      <c r="R364" s="14"/>
      <c r="S364" s="14" t="str" cm="1">
        <f t="array" ref="S364">IF(R364="ALU",INDEX(ALUOps!A:A,32-BIN2DEC(MID($B364,22,5))),"")</f>
        <v/>
      </c>
      <c r="T364" s="14"/>
      <c r="U364" s="16"/>
      <c r="V364" s="15" t="str" cm="1">
        <f t="array" ref="V364">IF(R364="Jump",INDEX(Jcond!A:A,16-BIN2DEC(MID($B364,22,4))),"")</f>
        <v/>
      </c>
      <c r="X364" s="52" t="str" cm="1">
        <f t="array" ref="X364">IF(R364="Control",INDEX(IC!A:A,16-BIN2DEC(MID($B364,21,4))),"")</f>
        <v/>
      </c>
      <c r="Y364" s="52" t="str" cm="1">
        <f t="array" ref="Y364">IF(X364="CALL",INDEX(Subroutines!A:A,32-BIN2DEC(MID($B364,25,5))),"")</f>
        <v/>
      </c>
      <c r="Z364" s="52" t="str" cm="1">
        <f t="array" ref="Z364">IF(R364="Control",INDEX(EC!A:A,8-BIN2DEC(MID($B364,25,3))),"")</f>
        <v/>
      </c>
      <c r="AA364" s="52" t="str" cm="1">
        <f t="array" ref="AA364">IF(R364="Control",INDEX(SR!A:A,4-BIN2DEC(MID($B364,28,2))),"")</f>
        <v/>
      </c>
      <c r="AE364" s="58"/>
    </row>
    <row r="365" spans="1:36" s="20" customFormat="1" ht="15.75" thickBot="1" x14ac:dyDescent="0.3">
      <c r="A365" s="17" t="str">
        <f t="shared" si="47"/>
        <v>16B</v>
      </c>
      <c r="B365" s="18" t="s">
        <v>4</v>
      </c>
      <c r="C365" s="37"/>
      <c r="D365" s="19"/>
      <c r="E365" s="19"/>
      <c r="F365" s="19"/>
      <c r="G365" s="19"/>
      <c r="H365" s="19">
        <f t="shared" si="48"/>
        <v>1</v>
      </c>
      <c r="I365" s="29" t="str" cm="1">
        <f t="array" ref="I365">IF(H365=0,INDEX(Source1!A:A, 32-BIN2DEC(LEFT($B365,5))),"--")</f>
        <v>--</v>
      </c>
      <c r="J365" s="65" t="str">
        <f t="shared" si="46"/>
        <v>--</v>
      </c>
      <c r="K365" s="29" t="str" cm="1">
        <f t="array" ref="K365">IF(H365=0,INDEX(Dest1!A:A,32-BIN2DEC(MID($B365,6,5))),"--")</f>
        <v>--</v>
      </c>
      <c r="L365" s="29">
        <f t="shared" si="49"/>
        <v>1</v>
      </c>
      <c r="M365" s="29" t="str" cm="1">
        <f t="array" ref="M365">IF(AND(I365&lt;&gt;"CONST",L365=0),INDEX(Source2!A:A,16-BIN2DEC(MID($B365,11,4))),"--")</f>
        <v>--</v>
      </c>
      <c r="N365" s="25" t="str" cm="1">
        <f t="array" ref="N365">IF(AND(I365&lt;&gt;"CONST",L365=0),INDEX('D2'!A:A,4-BIN2DEC(MID($B365,15,2))),"--")</f>
        <v>--</v>
      </c>
      <c r="O365" s="21"/>
      <c r="P365" s="21"/>
      <c r="Q365" s="21"/>
      <c r="R365" s="19"/>
      <c r="S365" s="19" t="str" cm="1">
        <f t="array" ref="S365">IF(R365="ALU",INDEX(ALUOps!A:A,32-BIN2DEC(MID($B365,22,5))),"")</f>
        <v/>
      </c>
      <c r="T365" s="19"/>
      <c r="U365" s="21"/>
      <c r="V365" s="20" t="str" cm="1">
        <f t="array" ref="V365">IF(R365="Jump",INDEX(Jcond!A:A,16-BIN2DEC(MID($B365,22,4))),"")</f>
        <v/>
      </c>
      <c r="X365" s="53" t="str" cm="1">
        <f t="array" ref="X365">IF(R365="Control",INDEX(IC!A:A,16-BIN2DEC(MID($B365,21,4))),"")</f>
        <v/>
      </c>
      <c r="Y365" s="53" t="str" cm="1">
        <f t="array" ref="Y365">IF(X365="CALL",INDEX(Subroutines!A:A,32-BIN2DEC(MID($B365,25,5))),"")</f>
        <v/>
      </c>
      <c r="Z365" s="53" t="str" cm="1">
        <f t="array" ref="Z365">IF(R365="Control",INDEX(EC!A:A,8-BIN2DEC(MID($B365,25,3))),"")</f>
        <v/>
      </c>
      <c r="AA365" s="53" t="str" cm="1">
        <f t="array" ref="AA365">IF(R365="Control",INDEX(SR!A:A,4-BIN2DEC(MID($B365,28,2))),"")</f>
        <v/>
      </c>
      <c r="AE365" s="59"/>
    </row>
    <row r="366" spans="1:36" x14ac:dyDescent="0.25">
      <c r="A366" s="4" t="str">
        <f t="shared" si="47"/>
        <v>16C</v>
      </c>
      <c r="B366" s="2" t="s">
        <v>63</v>
      </c>
      <c r="C366" s="35" t="s">
        <v>1126</v>
      </c>
      <c r="D366" s="2" t="s">
        <v>355</v>
      </c>
      <c r="E366" s="2" t="s">
        <v>933</v>
      </c>
      <c r="F366" s="2" t="s">
        <v>462</v>
      </c>
      <c r="G366" s="2"/>
      <c r="H366" s="3">
        <f t="shared" si="48"/>
        <v>0</v>
      </c>
      <c r="I366" s="27" t="str" cm="1">
        <f t="array" ref="I366">IF(H366=0,INDEX(Source1!A:A, 32-BIN2DEC(LEFT($B366,5))),"--")</f>
        <v>Q</v>
      </c>
      <c r="J366" s="63" t="str">
        <f t="shared" si="46"/>
        <v>--</v>
      </c>
      <c r="K366" s="27" t="str" cm="1">
        <f t="array" ref="K366">IF(H366=0,INDEX(Dest1!A:A,32-BIN2DEC(MID($B366,6,5))),"--")</f>
        <v>tmpBL</v>
      </c>
      <c r="L366" s="27">
        <f t="shared" si="49"/>
        <v>1</v>
      </c>
      <c r="M366" s="27" t="str" cm="1">
        <f t="array" ref="M366">IF(AND(I366&lt;&gt;"CONST",L366=0),INDEX(Source2!A:A,16-BIN2DEC(MID($B366,11,4))),"--")</f>
        <v>--</v>
      </c>
      <c r="N366" s="23" t="str" cm="1">
        <f t="array" ref="N366">IF(AND(I366&lt;&gt;"CONST",L366=0),INDEX('D2'!A:A,4-BIN2DEC(MID($B366,15,2))),"--")</f>
        <v>--</v>
      </c>
      <c r="O366" s="6">
        <f t="shared" si="53"/>
        <v>0</v>
      </c>
      <c r="P366" s="6">
        <f t="shared" si="50"/>
        <v>0</v>
      </c>
      <c r="Q366" s="6">
        <f t="shared" si="51"/>
        <v>0</v>
      </c>
      <c r="R366" s="3" t="str" cm="1">
        <f t="array" ref="R366">INDEX(Types!A:A,1+BIN2DEC(MID($B366,20,2)))</f>
        <v>Jump</v>
      </c>
      <c r="S366" s="3" t="str" cm="1">
        <f t="array" ref="S366">IF(R366="ALU",INDEX(ALUOps!A:A,32-BIN2DEC(MID($B366,22,5))),"")</f>
        <v/>
      </c>
      <c r="T366" s="3" t="str" cm="1">
        <f t="array" ref="T366">IF(R366="ALU",INDEX(Tmp!A:A,4-BIN2DEC(MID($B366,27,2))),"")</f>
        <v/>
      </c>
      <c r="U366" s="6" t="str">
        <f t="shared" si="52"/>
        <v/>
      </c>
      <c r="V366" t="str" cm="1">
        <f t="array" ref="V366">IF(R366="Jump",INDEX(Jcond!A:A,16-BIN2DEC(MID($B366,22,4))),"")</f>
        <v>JNW</v>
      </c>
      <c r="W366" s="46">
        <f t="shared" si="54"/>
        <v>2</v>
      </c>
      <c r="X366" s="5" t="str" cm="1">
        <f t="array" ref="X366">IF(R366="Control",INDEX(IC!A:A,16-BIN2DEC(MID($B366,21,4))),"")</f>
        <v/>
      </c>
      <c r="Y366" s="5" t="str" cm="1">
        <f t="array" ref="Y366">IF(X366="CALL",INDEX(Subroutines!A:A,32-BIN2DEC(MID($B366,25,5))),"")</f>
        <v/>
      </c>
      <c r="Z366" s="5" t="str" cm="1">
        <f t="array" ref="Z366">IF(R366="Control",INDEX(EC!A:A,8-BIN2DEC(MID($B366,25,3))),"")</f>
        <v/>
      </c>
      <c r="AA366" s="5" t="str" cm="1">
        <f t="array" ref="AA366">IF(R366="Control",INDEX(SR!A:A,4-BIN2DEC(MID($B366,28,2))),"")</f>
        <v/>
      </c>
      <c r="AD366" t="s">
        <v>1100</v>
      </c>
      <c r="AI366" t="s">
        <v>1101</v>
      </c>
      <c r="AJ366" s="1" t="s">
        <v>356</v>
      </c>
    </row>
    <row r="367" spans="1:36" x14ac:dyDescent="0.25">
      <c r="A367" s="4" t="str">
        <f t="shared" si="47"/>
        <v>16D</v>
      </c>
      <c r="B367" s="2" t="s">
        <v>66</v>
      </c>
      <c r="C367" s="35" t="s">
        <v>1127</v>
      </c>
      <c r="D367" s="3"/>
      <c r="E367" s="3"/>
      <c r="F367" s="3"/>
      <c r="G367" s="3"/>
      <c r="H367" s="3">
        <f t="shared" si="48"/>
        <v>0</v>
      </c>
      <c r="I367" s="27" t="str" cm="1">
        <f t="array" ref="I367">IF(H367=0,INDEX(Source1!A:A, 32-BIN2DEC(LEFT($B367,5))),"--")</f>
        <v>Q</v>
      </c>
      <c r="J367" s="63" t="str">
        <f t="shared" si="46"/>
        <v>--</v>
      </c>
      <c r="K367" s="27" t="str" cm="1">
        <f t="array" ref="K367">IF(H367=0,INDEX(Dest1!A:A,32-BIN2DEC(MID($B367,6,5))),"--")</f>
        <v>tmpBH</v>
      </c>
      <c r="L367" s="27">
        <f t="shared" si="49"/>
        <v>1</v>
      </c>
      <c r="M367" s="27" t="str" cm="1">
        <f t="array" ref="M367">IF(AND(I367&lt;&gt;"CONST",L367=0),INDEX(Source2!A:A,16-BIN2DEC(MID($B367,11,4))),"--")</f>
        <v>--</v>
      </c>
      <c r="N367" s="23" t="str" cm="1">
        <f t="array" ref="N367">IF(AND(I367&lt;&gt;"CONST",L367=0),INDEX('D2'!A:A,4-BIN2DEC(MID($B367,15,2))),"--")</f>
        <v>--</v>
      </c>
      <c r="O367" s="6">
        <f t="shared" si="53"/>
        <v>0</v>
      </c>
      <c r="P367" s="6">
        <f t="shared" si="50"/>
        <v>0</v>
      </c>
      <c r="Q367" s="6">
        <f t="shared" si="51"/>
        <v>0</v>
      </c>
      <c r="R367" s="3" t="str" cm="1">
        <f t="array" ref="R367">INDEX(Types!A:A,1+BIN2DEC(MID($B367,20,2)))</f>
        <v>Control</v>
      </c>
      <c r="S367" s="3" t="str" cm="1">
        <f t="array" ref="S367">IF(R367="ALU",INDEX(ALUOps!A:A,32-BIN2DEC(MID($B367,22,5))),"")</f>
        <v/>
      </c>
      <c r="T367" s="3" t="str" cm="1">
        <f t="array" ref="T367">IF(R367="ALU",INDEX(Tmp!A:A,4-BIN2DEC(MID($B367,27,2))),"")</f>
        <v/>
      </c>
      <c r="U367" s="6" t="str">
        <f t="shared" si="52"/>
        <v/>
      </c>
      <c r="V367" t="str" cm="1">
        <f t="array" ref="V367">IF(R367="Jump",INDEX(Jcond!A:A,16-BIN2DEC(MID($B367,22,4))),"")</f>
        <v/>
      </c>
      <c r="W367" t="str">
        <f t="shared" si="54"/>
        <v/>
      </c>
      <c r="X367" s="5" t="str" cm="1">
        <f t="array" ref="X367">IF(R367="Control",INDEX(IC!A:A,16-BIN2DEC(MID($B367,21,4))),"")</f>
        <v>--</v>
      </c>
      <c r="Y367" s="5" t="str" cm="1">
        <f t="array" ref="Y367">IF(X367="CALL",INDEX(Subroutines!A:A,32-BIN2DEC(MID($B367,25,5))),"")</f>
        <v/>
      </c>
      <c r="Z367" s="5" t="str" cm="1">
        <f t="array" ref="Z367">IF(R367="Control",INDEX(EC!A:A,8-BIN2DEC(MID($B367,25,3))),"")</f>
        <v>--</v>
      </c>
      <c r="AA367" s="5" t="str" cm="1">
        <f t="array" ref="AA367">IF(R367="Control",INDEX(SR!A:A,4-BIN2DEC(MID($B367,28,2))),"")</f>
        <v>--</v>
      </c>
    </row>
    <row r="368" spans="1:36" x14ac:dyDescent="0.25">
      <c r="A368" s="4" t="str">
        <f t="shared" si="47"/>
        <v>16E</v>
      </c>
      <c r="B368" s="2" t="s">
        <v>357</v>
      </c>
      <c r="C368" s="45" t="s">
        <v>1128</v>
      </c>
      <c r="D368" s="3"/>
      <c r="E368" s="3"/>
      <c r="F368" s="3"/>
      <c r="G368" s="3"/>
      <c r="H368" s="3">
        <f t="shared" si="48"/>
        <v>0</v>
      </c>
      <c r="I368" s="27" t="str" cm="1">
        <f t="array" ref="I368">IF(H368=0,INDEX(Source1!A:A, 32-BIN2DEC(LEFT($B368,5))),"--")</f>
        <v>OP1</v>
      </c>
      <c r="J368" s="63" t="str">
        <f t="shared" si="46"/>
        <v>--</v>
      </c>
      <c r="K368" s="27" t="str" cm="1">
        <f t="array" ref="K368">IF(H368=0,INDEX(Dest1!A:A,32-BIN2DEC(MID($B368,6,5))),"--")</f>
        <v>tmpA</v>
      </c>
      <c r="L368" s="27">
        <f t="shared" si="49"/>
        <v>1</v>
      </c>
      <c r="M368" s="27" t="str" cm="1">
        <f t="array" ref="M368">IF(AND(I368&lt;&gt;"CONST",L368=0),INDEX(Source2!A:A,16-BIN2DEC(MID($B368,11,4))),"--")</f>
        <v>--</v>
      </c>
      <c r="N368" s="23" t="str" cm="1">
        <f t="array" ref="N368">IF(AND(I368&lt;&gt;"CONST",L368=0),INDEX('D2'!A:A,4-BIN2DEC(MID($B368,15,2))),"--")</f>
        <v>--</v>
      </c>
      <c r="O368" s="6">
        <f t="shared" si="53"/>
        <v>0</v>
      </c>
      <c r="P368" s="6">
        <f t="shared" si="50"/>
        <v>0</v>
      </c>
      <c r="Q368" s="6">
        <f t="shared" si="51"/>
        <v>1</v>
      </c>
      <c r="R368" s="3" t="str" cm="1">
        <f t="array" ref="R368">INDEX(Types!A:A,1+BIN2DEC(MID($B368,20,2)))</f>
        <v>ALU</v>
      </c>
      <c r="S368" s="3" t="str" cm="1">
        <f t="array" ref="S368">IF(R368="ALU",INDEX(ALUOps!A:A,32-BIN2DEC(MID($B368,22,5))),"")</f>
        <v>AND</v>
      </c>
      <c r="T368" s="3" t="str" cm="1">
        <f t="array" ref="T368">IF(R368="ALU",INDEX(Tmp!A:A,4-BIN2DEC(MID($B368,27,2))),"")</f>
        <v>tmpA</v>
      </c>
      <c r="U368" s="6">
        <f t="shared" si="52"/>
        <v>0</v>
      </c>
      <c r="V368" t="str" cm="1">
        <f t="array" ref="V368">IF(R368="Jump",INDEX(Jcond!A:A,16-BIN2DEC(MID($B368,22,4))),"")</f>
        <v/>
      </c>
      <c r="W368" t="str">
        <f t="shared" si="54"/>
        <v/>
      </c>
      <c r="X368" s="5" t="str" cm="1">
        <f t="array" ref="X368">IF(R368="Control",INDEX(IC!A:A,16-BIN2DEC(MID($B368,21,4))),"")</f>
        <v/>
      </c>
      <c r="Y368" s="5" t="str" cm="1">
        <f t="array" ref="Y368">IF(X368="CALL",INDEX(Subroutines!A:A,32-BIN2DEC(MID($B368,25,5))),"")</f>
        <v/>
      </c>
      <c r="Z368" s="5" t="str" cm="1">
        <f t="array" ref="Z368">IF(R368="Control",INDEX(EC!A:A,8-BIN2DEC(MID($B368,25,3))),"")</f>
        <v/>
      </c>
      <c r="AA368" s="5" t="str" cm="1">
        <f t="array" ref="AA368">IF(R368="Control",INDEX(SR!A:A,4-BIN2DEC(MID($B368,28,2))),"")</f>
        <v/>
      </c>
    </row>
    <row r="369" spans="1:36" s="9" customFormat="1" ht="15.75" thickBot="1" x14ac:dyDescent="0.3">
      <c r="A369" s="7" t="str">
        <f t="shared" si="47"/>
        <v>16F</v>
      </c>
      <c r="B369" s="8" t="s">
        <v>73</v>
      </c>
      <c r="C369" s="38" t="s">
        <v>1129</v>
      </c>
      <c r="D369" s="10"/>
      <c r="E369" s="10"/>
      <c r="F369" s="10"/>
      <c r="G369" s="10"/>
      <c r="H369" s="10">
        <f t="shared" si="48"/>
        <v>0</v>
      </c>
      <c r="I369" s="30" t="str" cm="1">
        <f t="array" ref="I369">IF(H369=0,INDEX(Source1!A:A, 32-BIN2DEC(LEFT($B369,5))),"--")</f>
        <v>SIGMA</v>
      </c>
      <c r="J369" s="66" t="str">
        <f t="shared" si="46"/>
        <v>--</v>
      </c>
      <c r="K369" s="30" t="str" cm="1">
        <f t="array" ref="K369">IF(H369=0,INDEX(Dest1!A:A,32-BIN2DEC(MID($B369,6,5))),"--")</f>
        <v>NULL</v>
      </c>
      <c r="L369" s="30">
        <f t="shared" si="49"/>
        <v>1</v>
      </c>
      <c r="M369" s="30" t="str" cm="1">
        <f t="array" ref="M369">IF(AND(I369&lt;&gt;"CONST",L369=0),INDEX(Source2!A:A,16-BIN2DEC(MID($B369,11,4))),"--")</f>
        <v>--</v>
      </c>
      <c r="N369" s="26" t="str" cm="1">
        <f t="array" ref="N369">IF(AND(I369&lt;&gt;"CONST",L369=0),INDEX('D2'!A:A,4-BIN2DEC(MID($B369,15,2))),"--")</f>
        <v>--</v>
      </c>
      <c r="O369" s="11">
        <f t="shared" si="53"/>
        <v>0</v>
      </c>
      <c r="P369" s="11">
        <f t="shared" si="50"/>
        <v>1</v>
      </c>
      <c r="Q369" s="11">
        <f t="shared" si="51"/>
        <v>0</v>
      </c>
      <c r="R369" s="10" t="str" cm="1">
        <f t="array" ref="R369">INDEX(Types!A:A,1+BIN2DEC(MID($B369,20,2)))</f>
        <v>Control</v>
      </c>
      <c r="S369" s="10" t="str" cm="1">
        <f t="array" ref="S369">IF(R369="ALU",INDEX(ALUOps!A:A,32-BIN2DEC(MID($B369,22,5))),"")</f>
        <v/>
      </c>
      <c r="T369" s="10" t="str" cm="1">
        <f t="array" ref="T369">IF(R369="ALU",INDEX(Tmp!A:A,4-BIN2DEC(MID($B369,27,2))),"")</f>
        <v/>
      </c>
      <c r="U369" s="11" t="str">
        <f t="shared" si="52"/>
        <v/>
      </c>
      <c r="V369" s="9" t="str" cm="1">
        <f t="array" ref="V369">IF(R369="Jump",INDEX(Jcond!A:A,16-BIN2DEC(MID($B369,22,4))),"")</f>
        <v/>
      </c>
      <c r="W369" s="9" t="str">
        <f t="shared" si="54"/>
        <v/>
      </c>
      <c r="X369" s="54" t="str" cm="1">
        <f t="array" ref="X369">IF(R369="Control",INDEX(IC!A:A,16-BIN2DEC(MID($B369,21,4))),"")</f>
        <v>--</v>
      </c>
      <c r="Y369" s="54" t="str" cm="1">
        <f t="array" ref="Y369">IF(X369="CALL",INDEX(Subroutines!A:A,32-BIN2DEC(MID($B369,25,5))),"")</f>
        <v/>
      </c>
      <c r="Z369" s="54" t="str" cm="1">
        <f t="array" ref="Z369">IF(R369="Control",INDEX(EC!A:A,8-BIN2DEC(MID($B369,25,3))),"")</f>
        <v>--</v>
      </c>
      <c r="AA369" s="54" t="str" cm="1">
        <f t="array" ref="AA369">IF(R369="Control",INDEX(SR!A:A,4-BIN2DEC(MID($B369,28,2))),"")</f>
        <v>--</v>
      </c>
      <c r="AE369" s="60"/>
    </row>
    <row r="370" spans="1:36" x14ac:dyDescent="0.25">
      <c r="A370" s="4" t="str">
        <f t="shared" si="47"/>
        <v>170</v>
      </c>
      <c r="B370" s="2" t="s">
        <v>358</v>
      </c>
      <c r="C370" s="35"/>
      <c r="D370" s="2" t="s">
        <v>359</v>
      </c>
      <c r="E370" s="2" t="s">
        <v>933</v>
      </c>
      <c r="F370" s="2" t="s">
        <v>462</v>
      </c>
      <c r="G370" s="2"/>
      <c r="H370" s="3">
        <f t="shared" si="48"/>
        <v>0</v>
      </c>
      <c r="I370" s="27" t="str" cm="1">
        <f t="array" ref="I370">IF(H370=0,INDEX(Source1!A:A, 32-BIN2DEC(LEFT($B370,5))),"--")</f>
        <v>OP1</v>
      </c>
      <c r="J370" s="63" t="str">
        <f t="shared" si="46"/>
        <v>--</v>
      </c>
      <c r="K370" s="27" t="str" cm="1">
        <f t="array" ref="K370">IF(H370=0,INDEX(Dest1!A:A,32-BIN2DEC(MID($B370,6,5))),"--")</f>
        <v>tmpB</v>
      </c>
      <c r="L370" s="27">
        <f t="shared" si="49"/>
        <v>1</v>
      </c>
      <c r="M370" s="27" t="str" cm="1">
        <f t="array" ref="M370">IF(AND(I370&lt;&gt;"CONST",L370=0),INDEX(Source2!A:A,16-BIN2DEC(MID($B370,11,4))),"--")</f>
        <v>--</v>
      </c>
      <c r="N370" s="23" t="str" cm="1">
        <f t="array" ref="N370">IF(AND(I370&lt;&gt;"CONST",L370=0),INDEX('D2'!A:A,4-BIN2DEC(MID($B370,15,2))),"--")</f>
        <v>--</v>
      </c>
      <c r="O370" s="6">
        <f t="shared" si="53"/>
        <v>0</v>
      </c>
      <c r="P370" s="6">
        <f t="shared" si="50"/>
        <v>0</v>
      </c>
      <c r="Q370" s="6">
        <f t="shared" si="51"/>
        <v>0</v>
      </c>
      <c r="R370" s="3" t="str" cm="1">
        <f t="array" ref="R370">INDEX(Types!A:A,1+BIN2DEC(MID($B370,20,2)))</f>
        <v>ALU</v>
      </c>
      <c r="S370" s="3" t="str" cm="1">
        <f t="array" ref="S370">IF(R370="ALU",INDEX(ALUOps!A:A,32-BIN2DEC(MID($B370,22,5))),"")</f>
        <v>XI</v>
      </c>
      <c r="T370" s="3" t="str" cm="1">
        <f t="array" ref="T370">IF(R370="ALU",INDEX(Tmp!A:A,4-BIN2DEC(MID($B370,27,2))),"")</f>
        <v>tmpB</v>
      </c>
      <c r="U370" s="6">
        <f t="shared" si="52"/>
        <v>0</v>
      </c>
      <c r="V370" t="str" cm="1">
        <f t="array" ref="V370">IF(R370="Jump",INDEX(Jcond!A:A,16-BIN2DEC(MID($B370,22,4))),"")</f>
        <v/>
      </c>
      <c r="W370" t="str">
        <f t="shared" si="54"/>
        <v/>
      </c>
      <c r="X370" s="5" t="str" cm="1">
        <f t="array" ref="X370">IF(R370="Control",INDEX(IC!A:A,16-BIN2DEC(MID($B370,21,4))),"")</f>
        <v/>
      </c>
      <c r="Y370" s="5" t="str" cm="1">
        <f t="array" ref="Y370">IF(X370="CALL",INDEX(Subroutines!A:A,32-BIN2DEC(MID($B370,25,5))),"")</f>
        <v/>
      </c>
      <c r="Z370" s="5" t="str" cm="1">
        <f t="array" ref="Z370">IF(R370="Control",INDEX(EC!A:A,8-BIN2DEC(MID($B370,25,3))),"")</f>
        <v/>
      </c>
      <c r="AA370" s="5" t="str" cm="1">
        <f t="array" ref="AA370">IF(R370="Control",INDEX(SR!A:A,4-BIN2DEC(MID($B370,28,2))),"")</f>
        <v/>
      </c>
      <c r="AD370" t="s">
        <v>1158</v>
      </c>
      <c r="AJ370" s="1" t="s">
        <v>360</v>
      </c>
    </row>
    <row r="371" spans="1:36" x14ac:dyDescent="0.25">
      <c r="A371" s="4" t="str">
        <f t="shared" si="47"/>
        <v>171</v>
      </c>
      <c r="B371" s="2" t="s">
        <v>3</v>
      </c>
      <c r="C371" s="35"/>
      <c r="D371" s="3"/>
      <c r="E371" s="3"/>
      <c r="F371" s="3"/>
      <c r="G371" s="3"/>
      <c r="H371" s="3">
        <f t="shared" si="48"/>
        <v>0</v>
      </c>
      <c r="I371" s="27" t="str" cm="1">
        <f t="array" ref="I371">IF(H371=0,INDEX(Source1!A:A, 32-BIN2DEC(LEFT($B371,5))),"--")</f>
        <v>SIGMA</v>
      </c>
      <c r="J371" s="63" t="str">
        <f t="shared" si="46"/>
        <v>--</v>
      </c>
      <c r="K371" s="27" t="str" cm="1">
        <f t="array" ref="K371">IF(H371=0,INDEX(Dest1!A:A,32-BIN2DEC(MID($B371,6,5))),"--")</f>
        <v>OP1</v>
      </c>
      <c r="L371" s="27">
        <f t="shared" si="49"/>
        <v>1</v>
      </c>
      <c r="M371" s="27" t="str" cm="1">
        <f t="array" ref="M371">IF(AND(I371&lt;&gt;"CONST",L371=0),INDEX(Source2!A:A,16-BIN2DEC(MID($B371,11,4))),"--")</f>
        <v>--</v>
      </c>
      <c r="N371" s="23" t="str" cm="1">
        <f t="array" ref="N371">IF(AND(I371&lt;&gt;"CONST",L371=0),INDEX('D2'!A:A,4-BIN2DEC(MID($B371,15,2))),"--")</f>
        <v>--</v>
      </c>
      <c r="O371" s="6">
        <f t="shared" si="53"/>
        <v>0</v>
      </c>
      <c r="P371" s="6">
        <f t="shared" si="50"/>
        <v>1</v>
      </c>
      <c r="Q371" s="6">
        <f t="shared" si="51"/>
        <v>1</v>
      </c>
      <c r="R371" s="3" t="str" cm="1">
        <f t="array" ref="R371">INDEX(Types!A:A,1+BIN2DEC(MID($B371,20,2)))</f>
        <v>Control</v>
      </c>
      <c r="S371" s="3" t="str" cm="1">
        <f t="array" ref="S371">IF(R371="ALU",INDEX(ALUOps!A:A,32-BIN2DEC(MID($B371,22,5))),"")</f>
        <v/>
      </c>
      <c r="T371" s="3" t="str" cm="1">
        <f t="array" ref="T371">IF(R371="ALU",INDEX(Tmp!A:A,4-BIN2DEC(MID($B371,27,2))),"")</f>
        <v/>
      </c>
      <c r="U371" s="6" t="str">
        <f t="shared" si="52"/>
        <v/>
      </c>
      <c r="V371" t="str" cm="1">
        <f t="array" ref="V371">IF(R371="Jump",INDEX(Jcond!A:A,16-BIN2DEC(MID($B371,22,4))),"")</f>
        <v/>
      </c>
      <c r="W371" t="str">
        <f t="shared" si="54"/>
        <v/>
      </c>
      <c r="X371" s="5" t="str" cm="1">
        <f t="array" ref="X371">IF(R371="Control",INDEX(IC!A:A,16-BIN2DEC(MID($B371,21,4))),"")</f>
        <v>--</v>
      </c>
      <c r="Y371" s="5" t="str" cm="1">
        <f t="array" ref="Y371">IF(X371="CALL",INDEX(Subroutines!A:A,32-BIN2DEC(MID($B371,25,5))),"")</f>
        <v/>
      </c>
      <c r="Z371" s="5" t="str" cm="1">
        <f t="array" ref="Z371">IF(R371="Control",INDEX(EC!A:A,8-BIN2DEC(MID($B371,25,3))),"")</f>
        <v>COMMIT</v>
      </c>
      <c r="AA371" s="5" t="str" cm="1">
        <f t="array" ref="AA371">IF(R371="Control",INDEX(SR!A:A,4-BIN2DEC(MID($B371,28,2))),"")</f>
        <v>--</v>
      </c>
    </row>
    <row r="372" spans="1:36" s="15" customFormat="1" x14ac:dyDescent="0.25">
      <c r="A372" s="12" t="str">
        <f t="shared" si="47"/>
        <v>172</v>
      </c>
      <c r="B372" s="13" t="s">
        <v>4</v>
      </c>
      <c r="C372" s="36"/>
      <c r="D372" s="14"/>
      <c r="E372" s="14"/>
      <c r="F372" s="14"/>
      <c r="G372" s="14"/>
      <c r="H372" s="14">
        <f t="shared" si="48"/>
        <v>1</v>
      </c>
      <c r="I372" s="28" t="str" cm="1">
        <f t="array" ref="I372">IF(H372=0,INDEX(Source1!A:A, 32-BIN2DEC(LEFT($B372,5))),"--")</f>
        <v>--</v>
      </c>
      <c r="J372" s="64" t="str">
        <f t="shared" si="46"/>
        <v>--</v>
      </c>
      <c r="K372" s="28" t="str" cm="1">
        <f t="array" ref="K372">IF(H372=0,INDEX(Dest1!A:A,32-BIN2DEC(MID($B372,6,5))),"--")</f>
        <v>--</v>
      </c>
      <c r="L372" s="28">
        <f t="shared" si="49"/>
        <v>1</v>
      </c>
      <c r="M372" s="28" t="str" cm="1">
        <f t="array" ref="M372">IF(AND(I372&lt;&gt;"CONST",L372=0),INDEX(Source2!A:A,16-BIN2DEC(MID($B372,11,4))),"--")</f>
        <v>--</v>
      </c>
      <c r="N372" s="24" t="str" cm="1">
        <f t="array" ref="N372">IF(AND(I372&lt;&gt;"CONST",L372=0),INDEX('D2'!A:A,4-BIN2DEC(MID($B372,15,2))),"--")</f>
        <v>--</v>
      </c>
      <c r="O372" s="16"/>
      <c r="P372" s="16"/>
      <c r="Q372" s="16"/>
      <c r="R372" s="14"/>
      <c r="S372" s="14" t="str" cm="1">
        <f t="array" ref="S372">IF(R372="ALU",INDEX(ALUOps!A:A,32-BIN2DEC(MID($B372,22,5))),"")</f>
        <v/>
      </c>
      <c r="T372" s="14"/>
      <c r="U372" s="16"/>
      <c r="V372" s="15" t="str" cm="1">
        <f t="array" ref="V372">IF(R372="Jump",INDEX(Jcond!A:A,16-BIN2DEC(MID($B372,22,4))),"")</f>
        <v/>
      </c>
      <c r="X372" s="52" t="str" cm="1">
        <f t="array" ref="X372">IF(R372="Control",INDEX(IC!A:A,16-BIN2DEC(MID($B372,21,4))),"")</f>
        <v/>
      </c>
      <c r="Y372" s="52" t="str" cm="1">
        <f t="array" ref="Y372">IF(X372="CALL",INDEX(Subroutines!A:A,32-BIN2DEC(MID($B372,25,5))),"")</f>
        <v/>
      </c>
      <c r="Z372" s="52" t="str" cm="1">
        <f t="array" ref="Z372">IF(R372="Control",INDEX(EC!A:A,8-BIN2DEC(MID($B372,25,3))),"")</f>
        <v/>
      </c>
      <c r="AA372" s="52" t="str" cm="1">
        <f t="array" ref="AA372">IF(R372="Control",INDEX(SR!A:A,4-BIN2DEC(MID($B372,28,2))),"")</f>
        <v/>
      </c>
      <c r="AE372" s="58"/>
    </row>
    <row r="373" spans="1:36" s="20" customFormat="1" ht="15.75" thickBot="1" x14ac:dyDescent="0.3">
      <c r="A373" s="17" t="str">
        <f t="shared" si="47"/>
        <v>173</v>
      </c>
      <c r="B373" s="18" t="s">
        <v>4</v>
      </c>
      <c r="C373" s="37"/>
      <c r="D373" s="19"/>
      <c r="E373" s="19"/>
      <c r="F373" s="19"/>
      <c r="G373" s="19"/>
      <c r="H373" s="19">
        <f t="shared" si="48"/>
        <v>1</v>
      </c>
      <c r="I373" s="29" t="str" cm="1">
        <f t="array" ref="I373">IF(H373=0,INDEX(Source1!A:A, 32-BIN2DEC(LEFT($B373,5))),"--")</f>
        <v>--</v>
      </c>
      <c r="J373" s="65" t="str">
        <f t="shared" si="46"/>
        <v>--</v>
      </c>
      <c r="K373" s="29" t="str" cm="1">
        <f t="array" ref="K373">IF(H373=0,INDEX(Dest1!A:A,32-BIN2DEC(MID($B373,6,5))),"--")</f>
        <v>--</v>
      </c>
      <c r="L373" s="29">
        <f t="shared" si="49"/>
        <v>1</v>
      </c>
      <c r="M373" s="29" t="str" cm="1">
        <f t="array" ref="M373">IF(AND(I373&lt;&gt;"CONST",L373=0),INDEX(Source2!A:A,16-BIN2DEC(MID($B373,11,4))),"--")</f>
        <v>--</v>
      </c>
      <c r="N373" s="25" t="str" cm="1">
        <f t="array" ref="N373">IF(AND(I373&lt;&gt;"CONST",L373=0),INDEX('D2'!A:A,4-BIN2DEC(MID($B373,15,2))),"--")</f>
        <v>--</v>
      </c>
      <c r="O373" s="21"/>
      <c r="P373" s="21"/>
      <c r="Q373" s="21"/>
      <c r="R373" s="19"/>
      <c r="S373" s="19" t="str" cm="1">
        <f t="array" ref="S373">IF(R373="ALU",INDEX(ALUOps!A:A,32-BIN2DEC(MID($B373,22,5))),"")</f>
        <v/>
      </c>
      <c r="T373" s="19"/>
      <c r="U373" s="21"/>
      <c r="V373" s="20" t="str" cm="1">
        <f t="array" ref="V373">IF(R373="Jump",INDEX(Jcond!A:A,16-BIN2DEC(MID($B373,22,4))),"")</f>
        <v/>
      </c>
      <c r="X373" s="53" t="str" cm="1">
        <f t="array" ref="X373">IF(R373="Control",INDEX(IC!A:A,16-BIN2DEC(MID($B373,21,4))),"")</f>
        <v/>
      </c>
      <c r="Y373" s="53" t="str" cm="1">
        <f t="array" ref="Y373">IF(X373="CALL",INDEX(Subroutines!A:A,32-BIN2DEC(MID($B373,25,5))),"")</f>
        <v/>
      </c>
      <c r="Z373" s="53" t="str" cm="1">
        <f t="array" ref="Z373">IF(R373="Control",INDEX(EC!A:A,8-BIN2DEC(MID($B373,25,3))),"")</f>
        <v/>
      </c>
      <c r="AA373" s="53" t="str" cm="1">
        <f t="array" ref="AA373">IF(R373="Control",INDEX(SR!A:A,4-BIN2DEC(MID($B373,28,2))),"")</f>
        <v/>
      </c>
      <c r="AE373" s="59"/>
    </row>
    <row r="374" spans="1:36" x14ac:dyDescent="0.25">
      <c r="A374" s="4" t="str">
        <f t="shared" si="47"/>
        <v>174</v>
      </c>
      <c r="B374" s="2" t="s">
        <v>358</v>
      </c>
      <c r="C374" s="35"/>
      <c r="D374" s="2" t="s">
        <v>361</v>
      </c>
      <c r="E374" s="2" t="s">
        <v>933</v>
      </c>
      <c r="F374" s="2" t="s">
        <v>462</v>
      </c>
      <c r="G374" s="2"/>
      <c r="H374" s="3">
        <f t="shared" si="48"/>
        <v>0</v>
      </c>
      <c r="I374" s="27" t="str" cm="1">
        <f t="array" ref="I374">IF(H374=0,INDEX(Source1!A:A, 32-BIN2DEC(LEFT($B374,5))),"--")</f>
        <v>OP1</v>
      </c>
      <c r="J374" s="63" t="str">
        <f t="shared" si="46"/>
        <v>--</v>
      </c>
      <c r="K374" s="27" t="str" cm="1">
        <f t="array" ref="K374">IF(H374=0,INDEX(Dest1!A:A,32-BIN2DEC(MID($B374,6,5))),"--")</f>
        <v>tmpB</v>
      </c>
      <c r="L374" s="27">
        <f t="shared" si="49"/>
        <v>1</v>
      </c>
      <c r="M374" s="27" t="str" cm="1">
        <f t="array" ref="M374">IF(AND(I374&lt;&gt;"CONST",L374=0),INDEX(Source2!A:A,16-BIN2DEC(MID($B374,11,4))),"--")</f>
        <v>--</v>
      </c>
      <c r="N374" s="23" t="str" cm="1">
        <f t="array" ref="N374">IF(AND(I374&lt;&gt;"CONST",L374=0),INDEX('D2'!A:A,4-BIN2DEC(MID($B374,15,2))),"--")</f>
        <v>--</v>
      </c>
      <c r="O374" s="6">
        <f t="shared" si="53"/>
        <v>0</v>
      </c>
      <c r="P374" s="6">
        <f t="shared" si="50"/>
        <v>0</v>
      </c>
      <c r="Q374" s="6">
        <f t="shared" si="51"/>
        <v>0</v>
      </c>
      <c r="R374" s="3" t="str" cm="1">
        <f t="array" ref="R374">INDEX(Types!A:A,1+BIN2DEC(MID($B374,20,2)))</f>
        <v>ALU</v>
      </c>
      <c r="S374" s="3" t="str" cm="1">
        <f t="array" ref="S374">IF(R374="ALU",INDEX(ALUOps!A:A,32-BIN2DEC(MID($B374,22,5))),"")</f>
        <v>XI</v>
      </c>
      <c r="T374" s="3" t="str" cm="1">
        <f t="array" ref="T374">IF(R374="ALU",INDEX(Tmp!A:A,4-BIN2DEC(MID($B374,27,2))),"")</f>
        <v>tmpB</v>
      </c>
      <c r="U374" s="6">
        <f t="shared" si="52"/>
        <v>0</v>
      </c>
      <c r="V374" t="str" cm="1">
        <f t="array" ref="V374">IF(R374="Jump",INDEX(Jcond!A:A,16-BIN2DEC(MID($B374,22,4))),"")</f>
        <v/>
      </c>
      <c r="W374" t="str">
        <f t="shared" si="54"/>
        <v/>
      </c>
      <c r="X374" s="5" t="str" cm="1">
        <f t="array" ref="X374">IF(R374="Control",INDEX(IC!A:A,16-BIN2DEC(MID($B374,21,4))),"")</f>
        <v/>
      </c>
      <c r="Y374" s="5" t="str" cm="1">
        <f t="array" ref="Y374">IF(X374="CALL",INDEX(Subroutines!A:A,32-BIN2DEC(MID($B374,25,5))),"")</f>
        <v/>
      </c>
      <c r="Z374" s="5" t="str" cm="1">
        <f t="array" ref="Z374">IF(R374="Control",INDEX(EC!A:A,8-BIN2DEC(MID($B374,25,3))),"")</f>
        <v/>
      </c>
      <c r="AA374" s="5" t="str" cm="1">
        <f t="array" ref="AA374">IF(R374="Control",INDEX(SR!A:A,4-BIN2DEC(MID($B374,28,2))),"")</f>
        <v/>
      </c>
      <c r="AD374" t="s">
        <v>1157</v>
      </c>
      <c r="AJ374" s="1" t="s">
        <v>362</v>
      </c>
    </row>
    <row r="375" spans="1:36" x14ac:dyDescent="0.25">
      <c r="A375" s="4" t="str">
        <f t="shared" si="47"/>
        <v>175</v>
      </c>
      <c r="B375" s="2" t="s">
        <v>271</v>
      </c>
      <c r="C375" s="35"/>
      <c r="D375" s="3"/>
      <c r="E375" s="3"/>
      <c r="F375" s="3"/>
      <c r="G375" s="3"/>
      <c r="H375" s="3">
        <f t="shared" si="48"/>
        <v>0</v>
      </c>
      <c r="I375" s="27" t="str" cm="1">
        <f t="array" ref="I375">IF(H375=0,INDEX(Source1!A:A, 32-BIN2DEC(LEFT($B375,5))),"--")</f>
        <v>SIGMA</v>
      </c>
      <c r="J375" s="63" t="str">
        <f t="shared" si="46"/>
        <v>--</v>
      </c>
      <c r="K375" s="27" t="str" cm="1">
        <f t="array" ref="K375">IF(H375=0,INDEX(Dest1!A:A,32-BIN2DEC(MID($B375,6,5))),"--")</f>
        <v>OP1</v>
      </c>
      <c r="L375" s="27">
        <f t="shared" si="49"/>
        <v>1</v>
      </c>
      <c r="M375" s="27" t="str" cm="1">
        <f t="array" ref="M375">IF(AND(I375&lt;&gt;"CONST",L375=0),INDEX(Source2!A:A,16-BIN2DEC(MID($B375,11,4))),"--")</f>
        <v>--</v>
      </c>
      <c r="N375" s="23" t="str" cm="1">
        <f t="array" ref="N375">IF(AND(I375&lt;&gt;"CONST",L375=0),INDEX('D2'!A:A,4-BIN2DEC(MID($B375,15,2))),"--")</f>
        <v>--</v>
      </c>
      <c r="O375" s="6">
        <f t="shared" si="53"/>
        <v>0</v>
      </c>
      <c r="P375" s="6">
        <f t="shared" si="50"/>
        <v>0</v>
      </c>
      <c r="Q375" s="6">
        <f t="shared" si="51"/>
        <v>1</v>
      </c>
      <c r="R375" s="3" t="str" cm="1">
        <f t="array" ref="R375">INDEX(Types!A:A,1+BIN2DEC(MID($B375,20,2)))</f>
        <v>Control</v>
      </c>
      <c r="S375" s="3" t="str" cm="1">
        <f t="array" ref="S375">IF(R375="ALU",INDEX(ALUOps!A:A,32-BIN2DEC(MID($B375,22,5))),"")</f>
        <v/>
      </c>
      <c r="T375" s="3" t="str" cm="1">
        <f t="array" ref="T375">IF(R375="ALU",INDEX(Tmp!A:A,4-BIN2DEC(MID($B375,27,2))),"")</f>
        <v/>
      </c>
      <c r="U375" s="6" t="str">
        <f t="shared" si="52"/>
        <v/>
      </c>
      <c r="V375" t="str" cm="1">
        <f t="array" ref="V375">IF(R375="Jump",INDEX(Jcond!A:A,16-BIN2DEC(MID($B375,22,4))),"")</f>
        <v/>
      </c>
      <c r="W375" t="str">
        <f t="shared" si="54"/>
        <v/>
      </c>
      <c r="X375" s="5" t="str" cm="1">
        <f t="array" ref="X375">IF(R375="Control",INDEX(IC!A:A,16-BIN2DEC(MID($B375,21,4))),"")</f>
        <v>--</v>
      </c>
      <c r="Y375" s="5" t="str" cm="1">
        <f t="array" ref="Y375">IF(X375="CALL",INDEX(Subroutines!A:A,32-BIN2DEC(MID($B375,25,5))),"")</f>
        <v/>
      </c>
      <c r="Z375" s="5" t="str" cm="1">
        <f t="array" ref="Z375">IF(R375="Control",INDEX(EC!A:A,8-BIN2DEC(MID($B375,25,3))),"")</f>
        <v>COMMIT</v>
      </c>
      <c r="AA375" s="5" t="str" cm="1">
        <f t="array" ref="AA375">IF(R375="Control",INDEX(SR!A:A,4-BIN2DEC(MID($B375,28,2))),"")</f>
        <v>--</v>
      </c>
    </row>
    <row r="376" spans="1:36" s="15" customFormat="1" x14ac:dyDescent="0.25">
      <c r="A376" s="12" t="str">
        <f t="shared" si="47"/>
        <v>176</v>
      </c>
      <c r="B376" s="13" t="s">
        <v>4</v>
      </c>
      <c r="C376" s="36"/>
      <c r="D376" s="14"/>
      <c r="E376" s="14"/>
      <c r="F376" s="14"/>
      <c r="G376" s="14"/>
      <c r="H376" s="14">
        <f t="shared" si="48"/>
        <v>1</v>
      </c>
      <c r="I376" s="28" t="str" cm="1">
        <f t="array" ref="I376">IF(H376=0,INDEX(Source1!A:A, 32-BIN2DEC(LEFT($B376,5))),"--")</f>
        <v>--</v>
      </c>
      <c r="J376" s="64" t="str">
        <f t="shared" si="46"/>
        <v>--</v>
      </c>
      <c r="K376" s="28" t="str" cm="1">
        <f t="array" ref="K376">IF(H376=0,INDEX(Dest1!A:A,32-BIN2DEC(MID($B376,6,5))),"--")</f>
        <v>--</v>
      </c>
      <c r="L376" s="28">
        <f t="shared" si="49"/>
        <v>1</v>
      </c>
      <c r="M376" s="28" t="str" cm="1">
        <f t="array" ref="M376">IF(AND(I376&lt;&gt;"CONST",L376=0),INDEX(Source2!A:A,16-BIN2DEC(MID($B376,11,4))),"--")</f>
        <v>--</v>
      </c>
      <c r="N376" s="24" t="str" cm="1">
        <f t="array" ref="N376">IF(AND(I376&lt;&gt;"CONST",L376=0),INDEX('D2'!A:A,4-BIN2DEC(MID($B376,15,2))),"--")</f>
        <v>--</v>
      </c>
      <c r="O376" s="16"/>
      <c r="P376" s="16"/>
      <c r="Q376" s="16"/>
      <c r="R376" s="14"/>
      <c r="S376" s="14" t="str" cm="1">
        <f t="array" ref="S376">IF(R376="ALU",INDEX(ALUOps!A:A,32-BIN2DEC(MID($B376,22,5))),"")</f>
        <v/>
      </c>
      <c r="T376" s="14"/>
      <c r="U376" s="16"/>
      <c r="V376" s="15" t="str" cm="1">
        <f t="array" ref="V376">IF(R376="Jump",INDEX(Jcond!A:A,16-BIN2DEC(MID($B376,22,4))),"")</f>
        <v/>
      </c>
      <c r="X376" s="52" t="str" cm="1">
        <f t="array" ref="X376">IF(R376="Control",INDEX(IC!A:A,16-BIN2DEC(MID($B376,21,4))),"")</f>
        <v/>
      </c>
      <c r="Y376" s="52" t="str" cm="1">
        <f t="array" ref="Y376">IF(X376="CALL",INDEX(Subroutines!A:A,32-BIN2DEC(MID($B376,25,5))),"")</f>
        <v/>
      </c>
      <c r="Z376" s="52" t="str" cm="1">
        <f t="array" ref="Z376">IF(R376="Control",INDEX(EC!A:A,8-BIN2DEC(MID($B376,25,3))),"")</f>
        <v/>
      </c>
      <c r="AA376" s="52" t="str" cm="1">
        <f t="array" ref="AA376">IF(R376="Control",INDEX(SR!A:A,4-BIN2DEC(MID($B376,28,2))),"")</f>
        <v/>
      </c>
      <c r="AE376" s="58"/>
    </row>
    <row r="377" spans="1:36" s="20" customFormat="1" ht="15.75" thickBot="1" x14ac:dyDescent="0.3">
      <c r="A377" s="17" t="str">
        <f t="shared" si="47"/>
        <v>177</v>
      </c>
      <c r="B377" s="18" t="s">
        <v>4</v>
      </c>
      <c r="C377" s="37"/>
      <c r="D377" s="19"/>
      <c r="E377" s="19"/>
      <c r="F377" s="19"/>
      <c r="G377" s="19"/>
      <c r="H377" s="19">
        <f t="shared" si="48"/>
        <v>1</v>
      </c>
      <c r="I377" s="29" t="str" cm="1">
        <f t="array" ref="I377">IF(H377=0,INDEX(Source1!A:A, 32-BIN2DEC(LEFT($B377,5))),"--")</f>
        <v>--</v>
      </c>
      <c r="J377" s="65" t="str">
        <f t="shared" si="46"/>
        <v>--</v>
      </c>
      <c r="K377" s="29" t="str" cm="1">
        <f t="array" ref="K377">IF(H377=0,INDEX(Dest1!A:A,32-BIN2DEC(MID($B377,6,5))),"--")</f>
        <v>--</v>
      </c>
      <c r="L377" s="29">
        <f t="shared" si="49"/>
        <v>1</v>
      </c>
      <c r="M377" s="29" t="str" cm="1">
        <f t="array" ref="M377">IF(AND(I377&lt;&gt;"CONST",L377=0),INDEX(Source2!A:A,16-BIN2DEC(MID($B377,11,4))),"--")</f>
        <v>--</v>
      </c>
      <c r="N377" s="25" t="str" cm="1">
        <f t="array" ref="N377">IF(AND(I377&lt;&gt;"CONST",L377=0),INDEX('D2'!A:A,4-BIN2DEC(MID($B377,15,2))),"--")</f>
        <v>--</v>
      </c>
      <c r="O377" s="21"/>
      <c r="P377" s="21"/>
      <c r="Q377" s="21"/>
      <c r="R377" s="19"/>
      <c r="S377" s="19" t="str" cm="1">
        <f t="array" ref="S377">IF(R377="ALU",INDEX(ALUOps!A:A,32-BIN2DEC(MID($B377,22,5))),"")</f>
        <v/>
      </c>
      <c r="T377" s="19"/>
      <c r="U377" s="21"/>
      <c r="V377" s="20" t="str" cm="1">
        <f t="array" ref="V377">IF(R377="Jump",INDEX(Jcond!A:A,16-BIN2DEC(MID($B377,22,4))),"")</f>
        <v/>
      </c>
      <c r="X377" s="53" t="str" cm="1">
        <f t="array" ref="X377">IF(R377="Control",INDEX(IC!A:A,16-BIN2DEC(MID($B377,21,4))),"")</f>
        <v/>
      </c>
      <c r="Y377" s="53" t="str" cm="1">
        <f t="array" ref="Y377">IF(X377="CALL",INDEX(Subroutines!A:A,32-BIN2DEC(MID($B377,25,5))),"")</f>
        <v/>
      </c>
      <c r="Z377" s="53" t="str" cm="1">
        <f t="array" ref="Z377">IF(R377="Control",INDEX(EC!A:A,8-BIN2DEC(MID($B377,25,3))),"")</f>
        <v/>
      </c>
      <c r="AA377" s="53" t="str" cm="1">
        <f t="array" ref="AA377">IF(R377="Control",INDEX(SR!A:A,4-BIN2DEC(MID($B377,28,2))),"")</f>
        <v/>
      </c>
      <c r="AE377" s="59"/>
    </row>
    <row r="378" spans="1:36" x14ac:dyDescent="0.25">
      <c r="A378" s="4" t="str">
        <f t="shared" si="47"/>
        <v>178</v>
      </c>
      <c r="B378" s="2" t="s">
        <v>363</v>
      </c>
      <c r="C378" s="35" t="s">
        <v>1126</v>
      </c>
      <c r="D378" s="2" t="s">
        <v>364</v>
      </c>
      <c r="E378" s="2" t="s">
        <v>933</v>
      </c>
      <c r="F378" s="2" t="s">
        <v>462</v>
      </c>
      <c r="G378" s="2"/>
      <c r="H378" s="3">
        <f t="shared" si="48"/>
        <v>0</v>
      </c>
      <c r="I378" s="27" t="str" cm="1">
        <f t="array" ref="I378">IF(H378=0,INDEX(Source1!A:A, 32-BIN2DEC(LEFT($B378,5))),"--")</f>
        <v>OP1</v>
      </c>
      <c r="J378" s="63" t="str">
        <f t="shared" si="46"/>
        <v>--</v>
      </c>
      <c r="K378" s="27" t="str" cm="1">
        <f t="array" ref="K378">IF(H378=0,INDEX(Dest1!A:A,32-BIN2DEC(MID($B378,6,5))),"--")</f>
        <v>tmpC</v>
      </c>
      <c r="L378" s="27">
        <f t="shared" si="49"/>
        <v>0</v>
      </c>
      <c r="M378" s="27" t="str" cm="1">
        <f t="array" ref="M378">IF(AND(I378&lt;&gt;"CONST",L378=0),INDEX(Source2!A:A,16-BIN2DEC(MID($B378,11,4))),"--")</f>
        <v>ZERO</v>
      </c>
      <c r="N378" s="23" t="str" cm="1">
        <f t="array" ref="N378">IF(AND(I378&lt;&gt;"CONST",L378=0),INDEX('D2'!A:A,4-BIN2DEC(MID($B378,15,2))),"--")</f>
        <v>tmpB</v>
      </c>
      <c r="O378" s="6">
        <f t="shared" si="53"/>
        <v>0</v>
      </c>
      <c r="P378" s="6">
        <f t="shared" si="50"/>
        <v>0</v>
      </c>
      <c r="Q378" s="6">
        <f t="shared" si="51"/>
        <v>0</v>
      </c>
      <c r="R378" s="3" t="str" cm="1">
        <f t="array" ref="R378">INDEX(Types!A:A,1+BIN2DEC(MID($B378,20,2)))</f>
        <v>ALU</v>
      </c>
      <c r="S378" s="3" t="str" cm="1">
        <f t="array" ref="S378">IF(R378="ALU",INDEX(ALUOps!A:A,32-BIN2DEC(MID($B378,22,5))),"")</f>
        <v>PASS</v>
      </c>
      <c r="T378" s="3" t="str" cm="1">
        <f t="array" ref="T378">IF(R378="ALU",INDEX(Tmp!A:A,4-BIN2DEC(MID($B378,27,2))),"")</f>
        <v>tmpC</v>
      </c>
      <c r="U378" s="6">
        <f t="shared" si="52"/>
        <v>0</v>
      </c>
      <c r="V378" t="str" cm="1">
        <f t="array" ref="V378">IF(R378="Jump",INDEX(Jcond!A:A,16-BIN2DEC(MID($B378,22,4))),"")</f>
        <v/>
      </c>
      <c r="W378" t="str">
        <f t="shared" si="54"/>
        <v/>
      </c>
      <c r="X378" s="5" t="str" cm="1">
        <f t="array" ref="X378">IF(R378="Control",INDEX(IC!A:A,16-BIN2DEC(MID($B378,21,4))),"")</f>
        <v/>
      </c>
      <c r="Y378" s="5" t="str" cm="1">
        <f t="array" ref="Y378">IF(X378="CALL",INDEX(Subroutines!A:A,32-BIN2DEC(MID($B378,25,5))),"")</f>
        <v/>
      </c>
      <c r="Z378" s="5" t="str" cm="1">
        <f t="array" ref="Z378">IF(R378="Control",INDEX(EC!A:A,8-BIN2DEC(MID($B378,25,3))),"")</f>
        <v/>
      </c>
      <c r="AA378" s="5" t="str" cm="1">
        <f t="array" ref="AA378">IF(R378="Control",INDEX(SR!A:A,4-BIN2DEC(MID($B378,28,2))),"")</f>
        <v/>
      </c>
      <c r="AD378" t="s">
        <v>1159</v>
      </c>
      <c r="AJ378" s="1" t="s">
        <v>365</v>
      </c>
    </row>
    <row r="379" spans="1:36" x14ac:dyDescent="0.25">
      <c r="A379" s="4" t="str">
        <f t="shared" si="47"/>
        <v>179</v>
      </c>
      <c r="B379" s="2" t="s">
        <v>366</v>
      </c>
      <c r="C379" s="35" t="s">
        <v>1127</v>
      </c>
      <c r="D379" s="3"/>
      <c r="E379" s="3"/>
      <c r="F379" s="3"/>
      <c r="G379" s="3"/>
      <c r="H379" s="3">
        <f t="shared" si="48"/>
        <v>0</v>
      </c>
      <c r="I379" s="27" t="str" cm="1">
        <f t="array" ref="I379">IF(H379=0,INDEX(Source1!A:A, 32-BIN2DEC(LEFT($B379,5))),"--")</f>
        <v>A</v>
      </c>
      <c r="J379" s="63" t="str">
        <f t="shared" si="46"/>
        <v>--</v>
      </c>
      <c r="K379" s="27" t="str" cm="1">
        <f t="array" ref="K379">IF(H379=0,INDEX(Dest1!A:A,32-BIN2DEC(MID($B379,6,5))),"--")</f>
        <v>tmpA</v>
      </c>
      <c r="L379" s="27">
        <f t="shared" si="49"/>
        <v>1</v>
      </c>
      <c r="M379" s="27" t="str" cm="1">
        <f t="array" ref="M379">IF(AND(I379&lt;&gt;"CONST",L379=0),INDEX(Source2!A:A,16-BIN2DEC(MID($B379,11,4))),"--")</f>
        <v>--</v>
      </c>
      <c r="N379" s="23" t="str" cm="1">
        <f t="array" ref="N379">IF(AND(I379&lt;&gt;"CONST",L379=0),INDEX('D2'!A:A,4-BIN2DEC(MID($B379,15,2))),"--")</f>
        <v>--</v>
      </c>
      <c r="O379" s="6">
        <f t="shared" si="53"/>
        <v>0</v>
      </c>
      <c r="P379" s="6">
        <f t="shared" si="50"/>
        <v>0</v>
      </c>
      <c r="Q379" s="6">
        <f t="shared" si="51"/>
        <v>0</v>
      </c>
      <c r="R379" s="3" t="str" cm="1">
        <f t="array" ref="R379">INDEX(Types!A:A,1+BIN2DEC(MID($B379,20,2)))</f>
        <v>Control</v>
      </c>
      <c r="S379" s="3" t="str" cm="1">
        <f t="array" ref="S379">IF(R379="ALU",INDEX(ALUOps!A:A,32-BIN2DEC(MID($B379,22,5))),"")</f>
        <v/>
      </c>
      <c r="T379" s="3" t="str" cm="1">
        <f t="array" ref="T379">IF(R379="ALU",INDEX(Tmp!A:A,4-BIN2DEC(MID($B379,27,2))),"")</f>
        <v/>
      </c>
      <c r="U379" s="6" t="str">
        <f t="shared" si="52"/>
        <v/>
      </c>
      <c r="V379" t="str" cm="1">
        <f t="array" ref="V379">IF(R379="Jump",INDEX(Jcond!A:A,16-BIN2DEC(MID($B379,22,4))),"")</f>
        <v/>
      </c>
      <c r="W379" t="str">
        <f t="shared" si="54"/>
        <v/>
      </c>
      <c r="X379" s="5" t="str" cm="1">
        <f t="array" ref="X379">IF(R379="Control",INDEX(IC!A:A,16-BIN2DEC(MID($B379,21,4))),"")</f>
        <v>--</v>
      </c>
      <c r="Y379" s="5" t="str" cm="1">
        <f t="array" ref="Y379">IF(X379="CALL",INDEX(Subroutines!A:A,32-BIN2DEC(MID($B379,25,5))),"")</f>
        <v/>
      </c>
      <c r="Z379" s="5" t="str" cm="1">
        <f t="array" ref="Z379">IF(R379="Control",INDEX(EC!A:A,8-BIN2DEC(MID($B379,25,3))),"")</f>
        <v>--</v>
      </c>
      <c r="AA379" s="5" t="str" cm="1">
        <f t="array" ref="AA379">IF(R379="Control",INDEX(SR!A:A,4-BIN2DEC(MID($B379,28,2))),"")</f>
        <v>--</v>
      </c>
    </row>
    <row r="380" spans="1:36" x14ac:dyDescent="0.25">
      <c r="A380" s="4" t="str">
        <f t="shared" si="47"/>
        <v>17A</v>
      </c>
      <c r="B380" s="2" t="s">
        <v>367</v>
      </c>
      <c r="C380" s="35" t="s">
        <v>1128</v>
      </c>
      <c r="D380" s="3"/>
      <c r="E380" s="3"/>
      <c r="F380" s="3"/>
      <c r="G380" s="3"/>
      <c r="H380" s="3">
        <f t="shared" si="48"/>
        <v>0</v>
      </c>
      <c r="I380" s="27" t="str" cm="1">
        <f t="array" ref="I380">IF(H380=0,INDEX(Source1!A:A, 32-BIN2DEC(LEFT($B380,5))),"--")</f>
        <v>CONST</v>
      </c>
      <c r="J380" s="63">
        <f t="shared" si="46"/>
        <v>8</v>
      </c>
      <c r="K380" s="27" t="str" cm="1">
        <f t="array" ref="K380">IF(H380=0,INDEX(Dest1!A:A,32-BIN2DEC(MID($B380,6,5))),"--")</f>
        <v>LC</v>
      </c>
      <c r="L380" s="27">
        <f t="shared" si="49"/>
        <v>0</v>
      </c>
      <c r="M380" s="27" t="str" cm="1">
        <f t="array" ref="M380">IF(AND(I380&lt;&gt;"CONST",L380=0),INDEX(Source2!A:A,16-BIN2DEC(MID($B380,11,4))),"--")</f>
        <v>--</v>
      </c>
      <c r="N380" s="23" t="str" cm="1">
        <f t="array" ref="N380">IF(AND(I380&lt;&gt;"CONST",L380=0),INDEX('D2'!A:A,4-BIN2DEC(MID($B380,15,2))),"--")</f>
        <v>--</v>
      </c>
      <c r="O380" s="6">
        <f t="shared" si="53"/>
        <v>0</v>
      </c>
      <c r="P380" s="6">
        <f t="shared" si="50"/>
        <v>0</v>
      </c>
      <c r="Q380" s="6">
        <f t="shared" si="51"/>
        <v>0</v>
      </c>
      <c r="R380" s="3" t="str" cm="1">
        <f t="array" ref="R380">INDEX(Types!A:A,1+BIN2DEC(MID($B380,20,2)))</f>
        <v>Jump</v>
      </c>
      <c r="S380" s="3" t="str" cm="1">
        <f t="array" ref="S380">IF(R380="ALU",INDEX(ALUOps!A:A,32-BIN2DEC(MID($B380,22,5))),"")</f>
        <v/>
      </c>
      <c r="T380" s="3" t="str" cm="1">
        <f t="array" ref="T380">IF(R380="ALU",INDEX(Tmp!A:A,4-BIN2DEC(MID($B380,27,2))),"")</f>
        <v/>
      </c>
      <c r="U380" s="6" t="str">
        <f t="shared" si="52"/>
        <v/>
      </c>
      <c r="V380" t="str" cm="1">
        <f t="array" ref="V380">IF(R380="Jump",INDEX(Jcond!A:A,16-BIN2DEC(MID($B380,22,4))),"")</f>
        <v>JNW</v>
      </c>
      <c r="W380" s="44">
        <f t="shared" si="54"/>
        <v>4</v>
      </c>
      <c r="X380" s="5" t="str" cm="1">
        <f t="array" ref="X380">IF(R380="Control",INDEX(IC!A:A,16-BIN2DEC(MID($B380,21,4))),"")</f>
        <v/>
      </c>
      <c r="Y380" s="5" t="str" cm="1">
        <f t="array" ref="Y380">IF(X380="CALL",INDEX(Subroutines!A:A,32-BIN2DEC(MID($B380,25,5))),"")</f>
        <v/>
      </c>
      <c r="Z380" s="5" t="str" cm="1">
        <f t="array" ref="Z380">IF(R380="Control",INDEX(EC!A:A,8-BIN2DEC(MID($B380,25,3))),"")</f>
        <v/>
      </c>
      <c r="AA380" s="5" t="str" cm="1">
        <f t="array" ref="AA380">IF(R380="Control",INDEX(SR!A:A,4-BIN2DEC(MID($B380,28,2))),"")</f>
        <v/>
      </c>
    </row>
    <row r="381" spans="1:36" x14ac:dyDescent="0.25">
      <c r="A381" s="4" t="str">
        <f t="shared" si="47"/>
        <v>17B</v>
      </c>
      <c r="B381" s="2" t="s">
        <v>368</v>
      </c>
      <c r="C381" s="35" t="s">
        <v>1129</v>
      </c>
      <c r="D381" s="3"/>
      <c r="E381" s="3"/>
      <c r="F381" s="3"/>
      <c r="G381" s="3"/>
      <c r="H381" s="3">
        <f t="shared" si="48"/>
        <v>0</v>
      </c>
      <c r="I381" s="27" t="str" cm="1">
        <f t="array" ref="I381">IF(H381=0,INDEX(Source1!A:A, 32-BIN2DEC(LEFT($B381,5))),"--")</f>
        <v>CONST</v>
      </c>
      <c r="J381" s="63">
        <f t="shared" si="46"/>
        <v>16</v>
      </c>
      <c r="K381" s="27" t="str" cm="1">
        <f t="array" ref="K381">IF(H381=0,INDEX(Dest1!A:A,32-BIN2DEC(MID($B381,6,5))),"--")</f>
        <v>LC</v>
      </c>
      <c r="L381" s="27">
        <f t="shared" si="49"/>
        <v>0</v>
      </c>
      <c r="M381" s="27" t="str" cm="1">
        <f t="array" ref="M381">IF(AND(I381&lt;&gt;"CONST",L381=0),INDEX(Source2!A:A,16-BIN2DEC(MID($B381,11,4))),"--")</f>
        <v>--</v>
      </c>
      <c r="N381" s="23" t="str" cm="1">
        <f t="array" ref="N381">IF(AND(I381&lt;&gt;"CONST",L381=0),INDEX('D2'!A:A,4-BIN2DEC(MID($B381,15,2))),"--")</f>
        <v>--</v>
      </c>
      <c r="O381" s="6">
        <f t="shared" si="53"/>
        <v>0</v>
      </c>
      <c r="P381" s="6">
        <f t="shared" si="50"/>
        <v>0</v>
      </c>
      <c r="Q381" s="6">
        <f t="shared" si="51"/>
        <v>0</v>
      </c>
      <c r="R381" s="3" t="str" cm="1">
        <f t="array" ref="R381">INDEX(Types!A:A,1+BIN2DEC(MID($B381,20,2)))</f>
        <v>Control</v>
      </c>
      <c r="S381" s="3" t="str" cm="1">
        <f t="array" ref="S381">IF(R381="ALU",INDEX(ALUOps!A:A,32-BIN2DEC(MID($B381,22,5))),"")</f>
        <v/>
      </c>
      <c r="T381" s="3" t="str" cm="1">
        <f t="array" ref="T381">IF(R381="ALU",INDEX(Tmp!A:A,4-BIN2DEC(MID($B381,27,2))),"")</f>
        <v/>
      </c>
      <c r="U381" s="6" t="str">
        <f t="shared" si="52"/>
        <v/>
      </c>
      <c r="V381" t="str" cm="1">
        <f t="array" ref="V381">IF(R381="Jump",INDEX(Jcond!A:A,16-BIN2DEC(MID($B381,22,4))),"")</f>
        <v/>
      </c>
      <c r="W381" t="str">
        <f t="shared" si="54"/>
        <v/>
      </c>
      <c r="X381" s="5" t="str" cm="1">
        <f t="array" ref="X381">IF(R381="Control",INDEX(IC!A:A,16-BIN2DEC(MID($B381,21,4))),"")</f>
        <v>--</v>
      </c>
      <c r="Y381" s="5" t="str" cm="1">
        <f t="array" ref="Y381">IF(X381="CALL",INDEX(Subroutines!A:A,32-BIN2DEC(MID($B381,25,5))),"")</f>
        <v/>
      </c>
      <c r="Z381" s="5" t="str" cm="1">
        <f t="array" ref="Z381">IF(R381="Control",INDEX(EC!A:A,8-BIN2DEC(MID($B381,25,3))),"")</f>
        <v>--</v>
      </c>
      <c r="AA381" s="5" t="str" cm="1">
        <f t="array" ref="AA381">IF(R381="Control",INDEX(SR!A:A,4-BIN2DEC(MID($B381,28,2))),"")</f>
        <v>--</v>
      </c>
    </row>
    <row r="382" spans="1:36" x14ac:dyDescent="0.25">
      <c r="A382" s="4" t="str">
        <f t="shared" si="47"/>
        <v>17C</v>
      </c>
      <c r="B382" s="2" t="s">
        <v>369</v>
      </c>
      <c r="C382" s="45" t="s">
        <v>1130</v>
      </c>
      <c r="D382" s="2" t="s">
        <v>370</v>
      </c>
      <c r="E382" s="2" t="s">
        <v>933</v>
      </c>
      <c r="F382" s="2" t="s">
        <v>928</v>
      </c>
      <c r="G382" s="2"/>
      <c r="H382" s="3">
        <f t="shared" si="48"/>
        <v>0</v>
      </c>
      <c r="I382" s="27" t="str" cm="1">
        <f t="array" ref="I382">IF(H382=0,INDEX(Source1!A:A, 32-BIN2DEC(LEFT($B382,5))),"--")</f>
        <v>SIGMA</v>
      </c>
      <c r="J382" s="63" t="str">
        <f t="shared" si="46"/>
        <v>--</v>
      </c>
      <c r="K382" s="27" t="str" cm="1">
        <f t="array" ref="K382">IF(H382=0,INDEX(Dest1!A:A,32-BIN2DEC(MID($B382,6,5))),"--")</f>
        <v>tmpB</v>
      </c>
      <c r="L382" s="27">
        <f t="shared" si="49"/>
        <v>1</v>
      </c>
      <c r="M382" s="27" t="str" cm="1">
        <f t="array" ref="M382">IF(AND(I382&lt;&gt;"CONST",L382=0),INDEX(Source2!A:A,16-BIN2DEC(MID($B382,11,4))),"--")</f>
        <v>--</v>
      </c>
      <c r="N382" s="23" t="str" cm="1">
        <f t="array" ref="N382">IF(AND(I382&lt;&gt;"CONST",L382=0),INDEX('D2'!A:A,4-BIN2DEC(MID($B382,15,2))),"--")</f>
        <v>--</v>
      </c>
      <c r="O382" s="6">
        <f t="shared" si="53"/>
        <v>0</v>
      </c>
      <c r="P382" s="6">
        <f t="shared" si="50"/>
        <v>0</v>
      </c>
      <c r="Q382" s="6">
        <f t="shared" si="51"/>
        <v>0</v>
      </c>
      <c r="R382" s="3" t="str" cm="1">
        <f t="array" ref="R382">INDEX(Types!A:A,1+BIN2DEC(MID($B382,20,2)))</f>
        <v>ALU</v>
      </c>
      <c r="S382" s="3" t="str" cm="1">
        <f t="array" ref="S382">IF(R382="ALU",INDEX(ALUOps!A:A,32-BIN2DEC(MID($B382,22,5))),"")</f>
        <v>MUL</v>
      </c>
      <c r="T382" s="3" t="str" cm="1">
        <f t="array" ref="T382">IF(R382="ALU",INDEX(Tmp!A:A,4-BIN2DEC(MID($B382,27,2))),"")</f>
        <v>tmpC</v>
      </c>
      <c r="U382" s="6">
        <f t="shared" si="52"/>
        <v>1</v>
      </c>
      <c r="V382" t="str" cm="1">
        <f t="array" ref="V382">IF(R382="Jump",INDEX(Jcond!A:A,16-BIN2DEC(MID($B382,22,4))),"")</f>
        <v/>
      </c>
      <c r="W382" t="str">
        <f t="shared" si="54"/>
        <v/>
      </c>
      <c r="X382" s="5" t="str" cm="1">
        <f t="array" ref="X382">IF(R382="Control",INDEX(IC!A:A,16-BIN2DEC(MID($B382,21,4))),"")</f>
        <v/>
      </c>
      <c r="Y382" s="5" t="str" cm="1">
        <f t="array" ref="Y382">IF(X382="CALL",INDEX(Subroutines!A:A,32-BIN2DEC(MID($B382,25,5))),"")</f>
        <v/>
      </c>
      <c r="Z382" s="5" t="str" cm="1">
        <f t="array" ref="Z382">IF(R382="Control",INDEX(EC!A:A,8-BIN2DEC(MID($B382,25,3))),"")</f>
        <v/>
      </c>
      <c r="AA382" s="5" t="str" cm="1">
        <f t="array" ref="AA382">IF(R382="Control",INDEX(SR!A:A,4-BIN2DEC(MID($B382,28,2))),"")</f>
        <v/>
      </c>
      <c r="AJ382" s="1" t="s">
        <v>365</v>
      </c>
    </row>
    <row r="383" spans="1:36" x14ac:dyDescent="0.25">
      <c r="A383" s="4" t="str">
        <f t="shared" si="47"/>
        <v>17D</v>
      </c>
      <c r="B383" s="2" t="s">
        <v>371</v>
      </c>
      <c r="C383" s="35" t="s">
        <v>1131</v>
      </c>
      <c r="D383" s="3"/>
      <c r="E383" s="3"/>
      <c r="F383" s="3"/>
      <c r="G383" s="3"/>
      <c r="H383" s="3">
        <f t="shared" si="48"/>
        <v>1</v>
      </c>
      <c r="I383" s="27" t="str" cm="1">
        <f t="array" ref="I383">IF(H383=0,INDEX(Source1!A:A, 32-BIN2DEC(LEFT($B383,5))),"--")</f>
        <v>--</v>
      </c>
      <c r="J383" s="63" t="str">
        <f t="shared" si="46"/>
        <v>--</v>
      </c>
      <c r="K383" s="27" t="str" cm="1">
        <f t="array" ref="K383">IF(H383=0,INDEX(Dest1!A:A,32-BIN2DEC(MID($B383,6,5))),"--")</f>
        <v>--</v>
      </c>
      <c r="L383" s="27">
        <f t="shared" si="49"/>
        <v>1</v>
      </c>
      <c r="M383" s="27" t="str" cm="1">
        <f t="array" ref="M383">IF(AND(I383&lt;&gt;"CONST",L383=0),INDEX(Source2!A:A,16-BIN2DEC(MID($B383,11,4))),"--")</f>
        <v>--</v>
      </c>
      <c r="N383" s="23" t="str" cm="1">
        <f t="array" ref="N383">IF(AND(I383&lt;&gt;"CONST",L383=0),INDEX('D2'!A:A,4-BIN2DEC(MID($B383,15,2))),"--")</f>
        <v>--</v>
      </c>
      <c r="O383" s="6">
        <f t="shared" si="53"/>
        <v>0</v>
      </c>
      <c r="P383" s="6">
        <f t="shared" si="50"/>
        <v>0</v>
      </c>
      <c r="Q383" s="6">
        <f t="shared" si="51"/>
        <v>0</v>
      </c>
      <c r="R383" s="3" t="str" cm="1">
        <f t="array" ref="R383">INDEX(Types!A:A,1+BIN2DEC(MID($B383,20,2)))</f>
        <v>ALU</v>
      </c>
      <c r="S383" s="3" t="str" cm="1">
        <f t="array" ref="S383">IF(R383="ALU",INDEX(ALUOps!A:A,32-BIN2DEC(MID($B383,22,5))),"")</f>
        <v>PASS</v>
      </c>
      <c r="T383" s="3" t="str" cm="1">
        <f t="array" ref="T383">IF(R383="ALU",INDEX(Tmp!A:A,4-BIN2DEC(MID($B383,27,2))),"")</f>
        <v>tmpB</v>
      </c>
      <c r="U383" s="6">
        <f t="shared" si="52"/>
        <v>0</v>
      </c>
      <c r="V383" t="str" cm="1">
        <f t="array" ref="V383">IF(R383="Jump",INDEX(Jcond!A:A,16-BIN2DEC(MID($B383,22,4))),"")</f>
        <v/>
      </c>
      <c r="W383" t="str">
        <f t="shared" si="54"/>
        <v/>
      </c>
      <c r="X383" s="5" t="str" cm="1">
        <f t="array" ref="X383">IF(R383="Control",INDEX(IC!A:A,16-BIN2DEC(MID($B383,21,4))),"")</f>
        <v/>
      </c>
      <c r="Y383" s="5" t="str" cm="1">
        <f t="array" ref="Y383">IF(X383="CALL",INDEX(Subroutines!A:A,32-BIN2DEC(MID($B383,25,5))),"")</f>
        <v/>
      </c>
      <c r="Z383" s="5" t="str" cm="1">
        <f t="array" ref="Z383">IF(R383="Control",INDEX(EC!A:A,8-BIN2DEC(MID($B383,25,3))),"")</f>
        <v/>
      </c>
      <c r="AA383" s="5" t="str" cm="1">
        <f t="array" ref="AA383">IF(R383="Control",INDEX(SR!A:A,4-BIN2DEC(MID($B383,28,2))),"")</f>
        <v/>
      </c>
    </row>
    <row r="384" spans="1:36" x14ac:dyDescent="0.25">
      <c r="A384" s="4" t="str">
        <f t="shared" si="47"/>
        <v>17E</v>
      </c>
      <c r="B384" s="2" t="s">
        <v>372</v>
      </c>
      <c r="C384" s="35" t="s">
        <v>1132</v>
      </c>
      <c r="D384" s="3"/>
      <c r="E384" s="3"/>
      <c r="F384" s="3"/>
      <c r="G384" s="3"/>
      <c r="H384" s="3">
        <f t="shared" si="48"/>
        <v>0</v>
      </c>
      <c r="I384" s="27" t="str" cm="1">
        <f t="array" ref="I384">IF(H384=0,INDEX(Source1!A:A, 32-BIN2DEC(LEFT($B384,5))),"--")</f>
        <v>tmpA</v>
      </c>
      <c r="J384" s="63" t="str">
        <f t="shared" si="46"/>
        <v>--</v>
      </c>
      <c r="K384" s="27" t="str" cm="1">
        <f t="array" ref="K384">IF(H384=0,INDEX(Dest1!A:A,32-BIN2DEC(MID($B384,6,5))),"--")</f>
        <v>A</v>
      </c>
      <c r="L384" s="27">
        <f t="shared" si="49"/>
        <v>1</v>
      </c>
      <c r="M384" s="27" t="str" cm="1">
        <f t="array" ref="M384">IF(AND(I384&lt;&gt;"CONST",L384=0),INDEX(Source2!A:A,16-BIN2DEC(MID($B384,11,4))),"--")</f>
        <v>--</v>
      </c>
      <c r="N384" s="23" t="str" cm="1">
        <f t="array" ref="N384">IF(AND(I384&lt;&gt;"CONST",L384=0),INDEX('D2'!A:A,4-BIN2DEC(MID($B384,15,2))),"--")</f>
        <v>--</v>
      </c>
      <c r="O384" s="6">
        <f t="shared" si="53"/>
        <v>0</v>
      </c>
      <c r="P384" s="6">
        <f t="shared" si="50"/>
        <v>0</v>
      </c>
      <c r="Q384" s="6">
        <f t="shared" si="51"/>
        <v>0</v>
      </c>
      <c r="R384" s="3" t="str" cm="1">
        <f t="array" ref="R384">INDEX(Types!A:A,1+BIN2DEC(MID($B384,20,2)))</f>
        <v>Jump</v>
      </c>
      <c r="S384" s="3" t="str" cm="1">
        <f t="array" ref="S384">IF(R384="ALU",INDEX(ALUOps!A:A,32-BIN2DEC(MID($B384,22,5))),"")</f>
        <v/>
      </c>
      <c r="T384" s="3" t="str" cm="1">
        <f t="array" ref="T384">IF(R384="ALU",INDEX(Tmp!A:A,4-BIN2DEC(MID($B384,27,2))),"")</f>
        <v/>
      </c>
      <c r="U384" s="6" t="str">
        <f t="shared" si="52"/>
        <v/>
      </c>
      <c r="V384" t="str" cm="1">
        <f t="array" ref="V384">IF(R384="Jump",INDEX(Jcond!A:A,16-BIN2DEC(MID($B384,22,4))),"")</f>
        <v>JNW</v>
      </c>
      <c r="W384" s="44">
        <f t="shared" si="54"/>
        <v>8</v>
      </c>
      <c r="X384" s="5" t="str" cm="1">
        <f t="array" ref="X384">IF(R384="Control",INDEX(IC!A:A,16-BIN2DEC(MID($B384,21,4))),"")</f>
        <v/>
      </c>
      <c r="Y384" s="5" t="str" cm="1">
        <f t="array" ref="Y384">IF(X384="CALL",INDEX(Subroutines!A:A,32-BIN2DEC(MID($B384,25,5))),"")</f>
        <v/>
      </c>
      <c r="Z384" s="5" t="str" cm="1">
        <f t="array" ref="Z384">IF(R384="Control",INDEX(EC!A:A,8-BIN2DEC(MID($B384,25,3))),"")</f>
        <v/>
      </c>
      <c r="AA384" s="5" t="str" cm="1">
        <f t="array" ref="AA384">IF(R384="Control",INDEX(SR!A:A,4-BIN2DEC(MID($B384,28,2))),"")</f>
        <v/>
      </c>
    </row>
    <row r="385" spans="1:36" x14ac:dyDescent="0.25">
      <c r="A385" s="4" t="str">
        <f t="shared" si="47"/>
        <v>17F</v>
      </c>
      <c r="B385" s="2" t="s">
        <v>373</v>
      </c>
      <c r="C385" s="35" t="s">
        <v>1133</v>
      </c>
      <c r="D385" s="3"/>
      <c r="E385" s="3"/>
      <c r="F385" s="3"/>
      <c r="G385" s="3"/>
      <c r="H385" s="3">
        <f t="shared" si="48"/>
        <v>0</v>
      </c>
      <c r="I385" s="27" t="str" cm="1">
        <f t="array" ref="I385">IF(H385=0,INDEX(Source1!A:A, 32-BIN2DEC(LEFT($B385,5))),"--")</f>
        <v>tmpB</v>
      </c>
      <c r="J385" s="63" t="str">
        <f t="shared" si="46"/>
        <v>--</v>
      </c>
      <c r="K385" s="27" t="str" cm="1">
        <f t="array" ref="K385">IF(H385=0,INDEX(Dest1!A:A,32-BIN2DEC(MID($B385,6,5))),"--")</f>
        <v>D</v>
      </c>
      <c r="L385" s="27">
        <f t="shared" si="49"/>
        <v>0</v>
      </c>
      <c r="M385" s="27" t="str" cm="1">
        <f t="array" ref="M385">IF(AND(I385&lt;&gt;"CONST",L385=0),INDEX(Source2!A:A,16-BIN2DEC(MID($B385,11,4))),"--")</f>
        <v>SIGMA</v>
      </c>
      <c r="N385" s="23" t="str" cm="1">
        <f t="array" ref="N385">IF(AND(I385&lt;&gt;"CONST",L385=0),INDEX('D2'!A:A,4-BIN2DEC(MID($B385,15,2))),"--")</f>
        <v>NULL</v>
      </c>
      <c r="O385" s="6">
        <f t="shared" si="53"/>
        <v>0</v>
      </c>
      <c r="P385" s="6">
        <f t="shared" si="50"/>
        <v>0</v>
      </c>
      <c r="Q385" s="6">
        <f t="shared" si="51"/>
        <v>0</v>
      </c>
      <c r="R385" s="3" t="str" cm="1">
        <f t="array" ref="R385">INDEX(Types!A:A,1+BIN2DEC(MID($B385,20,2)))</f>
        <v>Control</v>
      </c>
      <c r="S385" s="3" t="str" cm="1">
        <f t="array" ref="S385">IF(R385="ALU",INDEX(ALUOps!A:A,32-BIN2DEC(MID($B385,22,5))),"")</f>
        <v/>
      </c>
      <c r="T385" s="3" t="str" cm="1">
        <f t="array" ref="T385">IF(R385="ALU",INDEX(Tmp!A:A,4-BIN2DEC(MID($B385,27,2))),"")</f>
        <v/>
      </c>
      <c r="U385" s="6" t="str">
        <f t="shared" si="52"/>
        <v/>
      </c>
      <c r="V385" t="str" cm="1">
        <f t="array" ref="V385">IF(R385="Jump",INDEX(Jcond!A:A,16-BIN2DEC(MID($B385,22,4))),"")</f>
        <v/>
      </c>
      <c r="W385" t="str">
        <f t="shared" si="54"/>
        <v/>
      </c>
      <c r="X385" s="5" t="str" cm="1">
        <f t="array" ref="X385">IF(R385="Control",INDEX(IC!A:A,16-BIN2DEC(MID($B385,21,4))),"")</f>
        <v>CALL</v>
      </c>
      <c r="Y385" s="5" t="str" cm="1">
        <f t="array" ref="Y385">IF(X385="CALL",INDEX(Subroutines!A:A,32-BIN2DEC(MID($B385,25,5))),"")</f>
        <v>MUL2</v>
      </c>
      <c r="Z385" s="5" t="str" cm="1">
        <f t="array" ref="Z385">IF(R385="Control",INDEX(EC!A:A,8-BIN2DEC(MID($B385,25,3))),"")</f>
        <v>MR</v>
      </c>
      <c r="AA385" s="5" t="str" cm="1">
        <f t="array" ref="AA385">IF(R385="Control",INDEX(SR!A:A,4-BIN2DEC(MID($B385,28,2))),"")</f>
        <v>None</v>
      </c>
    </row>
    <row r="386" spans="1:36" x14ac:dyDescent="0.25">
      <c r="A386" s="4" t="str">
        <f t="shared" si="47"/>
        <v>180</v>
      </c>
      <c r="B386" s="2" t="s">
        <v>374</v>
      </c>
      <c r="C386" s="45" t="s">
        <v>1134</v>
      </c>
      <c r="D386" s="2" t="s">
        <v>375</v>
      </c>
      <c r="E386" s="2" t="s">
        <v>933</v>
      </c>
      <c r="F386" s="2" t="s">
        <v>488</v>
      </c>
      <c r="G386" s="2"/>
      <c r="H386" s="3">
        <f t="shared" si="48"/>
        <v>0</v>
      </c>
      <c r="I386" s="27" t="str" cm="1">
        <f t="array" ref="I386">IF(H386=0,INDEX(Source1!A:A, 32-BIN2DEC(LEFT($B386,5))),"--")</f>
        <v>tmpB</v>
      </c>
      <c r="J386" s="63" t="str">
        <f t="shared" ref="J386:J449" si="55">IF(I386="CONST",31-BIN2DEC(MID($B386,12,5)),"--")</f>
        <v>--</v>
      </c>
      <c r="K386" s="27" t="str" cm="1">
        <f t="array" ref="K386">IF(H386=0,INDEX(Dest1!A:A,32-BIN2DEC(MID($B386,6,5))),"--")</f>
        <v>AH</v>
      </c>
      <c r="L386" s="27">
        <f t="shared" si="49"/>
        <v>0</v>
      </c>
      <c r="M386" s="27" t="str" cm="1">
        <f t="array" ref="M386">IF(AND(I386&lt;&gt;"CONST",L386=0),INDEX(Source2!A:A,16-BIN2DEC(MID($B386,11,4))),"--")</f>
        <v>SIGMA</v>
      </c>
      <c r="N386" s="23" t="str" cm="1">
        <f t="array" ref="N386">IF(AND(I386&lt;&gt;"CONST",L386=0),INDEX('D2'!A:A,4-BIN2DEC(MID($B386,15,2))),"--")</f>
        <v>NULL</v>
      </c>
      <c r="O386" s="6">
        <f t="shared" si="53"/>
        <v>0</v>
      </c>
      <c r="P386" s="6">
        <f t="shared" si="50"/>
        <v>0</v>
      </c>
      <c r="Q386" s="6">
        <f t="shared" si="51"/>
        <v>0</v>
      </c>
      <c r="R386" s="3" t="str" cm="1">
        <f t="array" ref="R386">INDEX(Types!A:A,1+BIN2DEC(MID($B386,20,2)))</f>
        <v>Control</v>
      </c>
      <c r="S386" s="3" t="str" cm="1">
        <f t="array" ref="S386">IF(R386="ALU",INDEX(ALUOps!A:A,32-BIN2DEC(MID($B386,22,5))),"")</f>
        <v/>
      </c>
      <c r="T386" s="3" t="str" cm="1">
        <f t="array" ref="T386">IF(R386="ALU",INDEX(Tmp!A:A,4-BIN2DEC(MID($B386,27,2))),"")</f>
        <v/>
      </c>
      <c r="U386" s="6" t="str">
        <f t="shared" si="52"/>
        <v/>
      </c>
      <c r="V386" t="str" cm="1">
        <f t="array" ref="V386">IF(R386="Jump",INDEX(Jcond!A:A,16-BIN2DEC(MID($B386,22,4))),"")</f>
        <v/>
      </c>
      <c r="W386" t="str">
        <f t="shared" si="54"/>
        <v/>
      </c>
      <c r="X386" s="5" t="str" cm="1">
        <f t="array" ref="X386">IF(R386="Control",INDEX(IC!A:A,16-BIN2DEC(MID($B386,21,4))),"")</f>
        <v>CALL</v>
      </c>
      <c r="Y386" s="5" t="str" cm="1">
        <f t="array" ref="Y386">IF(X386="CALL",INDEX(Subroutines!A:A,32-BIN2DEC(MID($B386,25,5))),"")</f>
        <v>MUL2</v>
      </c>
      <c r="Z386" s="5" t="str" cm="1">
        <f t="array" ref="Z386">IF(R386="Control",INDEX(EC!A:A,8-BIN2DEC(MID($B386,25,3))),"")</f>
        <v>MR</v>
      </c>
      <c r="AA386" s="5" t="str" cm="1">
        <f t="array" ref="AA386">IF(R386="Control",INDEX(SR!A:A,4-BIN2DEC(MID($B386,28,2))),"")</f>
        <v>None</v>
      </c>
      <c r="AJ386" s="1" t="s">
        <v>365</v>
      </c>
    </row>
    <row r="387" spans="1:36" s="15" customFormat="1" x14ac:dyDescent="0.25">
      <c r="A387" s="12" t="str">
        <f t="shared" ref="A387:A450" si="56">DEC2HEX(ROW(A386)-ROW($A$1),3)</f>
        <v>181</v>
      </c>
      <c r="B387" s="13" t="s">
        <v>4</v>
      </c>
      <c r="C387" s="36"/>
      <c r="D387" s="14"/>
      <c r="E387" s="14"/>
      <c r="F387" s="14"/>
      <c r="G387" s="14"/>
      <c r="H387" s="14">
        <f t="shared" ref="H387:H450" si="57">IF(BIN2DEC(LEFT($B387,10))=0,1,0)</f>
        <v>1</v>
      </c>
      <c r="I387" s="28" t="str" cm="1">
        <f t="array" ref="I387">IF(H387=0,INDEX(Source1!A:A, 32-BIN2DEC(LEFT($B387,5))),"--")</f>
        <v>--</v>
      </c>
      <c r="J387" s="64" t="str">
        <f t="shared" si="55"/>
        <v>--</v>
      </c>
      <c r="K387" s="28" t="str" cm="1">
        <f t="array" ref="K387">IF(H387=0,INDEX(Dest1!A:A,32-BIN2DEC(MID($B387,6,5))),"--")</f>
        <v>--</v>
      </c>
      <c r="L387" s="28">
        <f t="shared" ref="L387:L450" si="58">IF(BIN2DEC(MID($B387,11,6))=0,1,0)</f>
        <v>1</v>
      </c>
      <c r="M387" s="28" t="str" cm="1">
        <f t="array" ref="M387">IF(AND(I387&lt;&gt;"CONST",L387=0),INDEX(Source2!A:A,16-BIN2DEC(MID($B387,11,4))),"--")</f>
        <v>--</v>
      </c>
      <c r="N387" s="24" t="str" cm="1">
        <f t="array" ref="N387">IF(AND(I387&lt;&gt;"CONST",L387=0),INDEX('D2'!A:A,4-BIN2DEC(MID($B387,15,2))),"--")</f>
        <v>--</v>
      </c>
      <c r="O387" s="16"/>
      <c r="P387" s="16"/>
      <c r="Q387" s="16"/>
      <c r="R387" s="14"/>
      <c r="S387" s="14" t="str" cm="1">
        <f t="array" ref="S387">IF(R387="ALU",INDEX(ALUOps!A:A,32-BIN2DEC(MID($B387,22,5))),"")</f>
        <v/>
      </c>
      <c r="T387" s="14"/>
      <c r="U387" s="16"/>
      <c r="V387" s="15" t="str" cm="1">
        <f t="array" ref="V387">IF(R387="Jump",INDEX(Jcond!A:A,16-BIN2DEC(MID($B387,22,4))),"")</f>
        <v/>
      </c>
      <c r="X387" s="52" t="str" cm="1">
        <f t="array" ref="X387">IF(R387="Control",INDEX(IC!A:A,16-BIN2DEC(MID($B387,21,4))),"")</f>
        <v/>
      </c>
      <c r="Y387" s="52" t="str" cm="1">
        <f t="array" ref="Y387">IF(X387="CALL",INDEX(Subroutines!A:A,32-BIN2DEC(MID($B387,25,5))),"")</f>
        <v/>
      </c>
      <c r="Z387" s="52" t="str" cm="1">
        <f t="array" ref="Z387">IF(R387="Control",INDEX(EC!A:A,8-BIN2DEC(MID($B387,25,3))),"")</f>
        <v/>
      </c>
      <c r="AA387" s="52" t="str" cm="1">
        <f t="array" ref="AA387">IF(R387="Control",INDEX(SR!A:A,4-BIN2DEC(MID($B387,28,2))),"")</f>
        <v/>
      </c>
      <c r="AE387" s="58"/>
    </row>
    <row r="388" spans="1:36" s="15" customFormat="1" x14ac:dyDescent="0.25">
      <c r="A388" s="12" t="str">
        <f t="shared" si="56"/>
        <v>182</v>
      </c>
      <c r="B388" s="13" t="s">
        <v>4</v>
      </c>
      <c r="C388" s="36"/>
      <c r="D388" s="14"/>
      <c r="E388" s="14"/>
      <c r="F388" s="14"/>
      <c r="G388" s="14"/>
      <c r="H388" s="14">
        <f t="shared" si="57"/>
        <v>1</v>
      </c>
      <c r="I388" s="28" t="str" cm="1">
        <f t="array" ref="I388">IF(H388=0,INDEX(Source1!A:A, 32-BIN2DEC(LEFT($B388,5))),"--")</f>
        <v>--</v>
      </c>
      <c r="J388" s="64" t="str">
        <f t="shared" si="55"/>
        <v>--</v>
      </c>
      <c r="K388" s="28" t="str" cm="1">
        <f t="array" ref="K388">IF(H388=0,INDEX(Dest1!A:A,32-BIN2DEC(MID($B388,6,5))),"--")</f>
        <v>--</v>
      </c>
      <c r="L388" s="28">
        <f t="shared" si="58"/>
        <v>1</v>
      </c>
      <c r="M388" s="28" t="str" cm="1">
        <f t="array" ref="M388">IF(AND(I388&lt;&gt;"CONST",L388=0),INDEX(Source2!A:A,16-BIN2DEC(MID($B388,11,4))),"--")</f>
        <v>--</v>
      </c>
      <c r="N388" s="24" t="str" cm="1">
        <f t="array" ref="N388">IF(AND(I388&lt;&gt;"CONST",L388=0),INDEX('D2'!A:A,4-BIN2DEC(MID($B388,15,2))),"--")</f>
        <v>--</v>
      </c>
      <c r="O388" s="16"/>
      <c r="P388" s="16"/>
      <c r="Q388" s="16"/>
      <c r="R388" s="14"/>
      <c r="S388" s="14" t="str" cm="1">
        <f t="array" ref="S388">IF(R388="ALU",INDEX(ALUOps!A:A,32-BIN2DEC(MID($B388,22,5))),"")</f>
        <v/>
      </c>
      <c r="T388" s="14"/>
      <c r="U388" s="16"/>
      <c r="V388" s="15" t="str" cm="1">
        <f t="array" ref="V388">IF(R388="Jump",INDEX(Jcond!A:A,16-BIN2DEC(MID($B388,22,4))),"")</f>
        <v/>
      </c>
      <c r="X388" s="52" t="str" cm="1">
        <f t="array" ref="X388">IF(R388="Control",INDEX(IC!A:A,16-BIN2DEC(MID($B388,21,4))),"")</f>
        <v/>
      </c>
      <c r="Y388" s="52" t="str" cm="1">
        <f t="array" ref="Y388">IF(X388="CALL",INDEX(Subroutines!A:A,32-BIN2DEC(MID($B388,25,5))),"")</f>
        <v/>
      </c>
      <c r="Z388" s="52" t="str" cm="1">
        <f t="array" ref="Z388">IF(R388="Control",INDEX(EC!A:A,8-BIN2DEC(MID($B388,25,3))),"")</f>
        <v/>
      </c>
      <c r="AA388" s="52" t="str" cm="1">
        <f t="array" ref="AA388">IF(R388="Control",INDEX(SR!A:A,4-BIN2DEC(MID($B388,28,2))),"")</f>
        <v/>
      </c>
      <c r="AE388" s="58"/>
    </row>
    <row r="389" spans="1:36" s="20" customFormat="1" ht="15.75" thickBot="1" x14ac:dyDescent="0.3">
      <c r="A389" s="17" t="str">
        <f t="shared" si="56"/>
        <v>183</v>
      </c>
      <c r="B389" s="18" t="s">
        <v>4</v>
      </c>
      <c r="C389" s="37"/>
      <c r="D389" s="19"/>
      <c r="E389" s="19"/>
      <c r="F389" s="19"/>
      <c r="G389" s="19"/>
      <c r="H389" s="19">
        <f t="shared" si="57"/>
        <v>1</v>
      </c>
      <c r="I389" s="29" t="str" cm="1">
        <f t="array" ref="I389">IF(H389=0,INDEX(Source1!A:A, 32-BIN2DEC(LEFT($B389,5))),"--")</f>
        <v>--</v>
      </c>
      <c r="J389" s="65" t="str">
        <f t="shared" si="55"/>
        <v>--</v>
      </c>
      <c r="K389" s="29" t="str" cm="1">
        <f t="array" ref="K389">IF(H389=0,INDEX(Dest1!A:A,32-BIN2DEC(MID($B389,6,5))),"--")</f>
        <v>--</v>
      </c>
      <c r="L389" s="29">
        <f t="shared" si="58"/>
        <v>1</v>
      </c>
      <c r="M389" s="29" t="str" cm="1">
        <f t="array" ref="M389">IF(AND(I389&lt;&gt;"CONST",L389=0),INDEX(Source2!A:A,16-BIN2DEC(MID($B389,11,4))),"--")</f>
        <v>--</v>
      </c>
      <c r="N389" s="25" t="str" cm="1">
        <f t="array" ref="N389">IF(AND(I389&lt;&gt;"CONST",L389=0),INDEX('D2'!A:A,4-BIN2DEC(MID($B389,15,2))),"--")</f>
        <v>--</v>
      </c>
      <c r="O389" s="21"/>
      <c r="P389" s="21"/>
      <c r="Q389" s="21"/>
      <c r="R389" s="19"/>
      <c r="S389" s="19" t="str" cm="1">
        <f t="array" ref="S389">IF(R389="ALU",INDEX(ALUOps!A:A,32-BIN2DEC(MID($B389,22,5))),"")</f>
        <v/>
      </c>
      <c r="T389" s="19"/>
      <c r="U389" s="21"/>
      <c r="V389" s="20" t="str" cm="1">
        <f t="array" ref="V389">IF(R389="Jump",INDEX(Jcond!A:A,16-BIN2DEC(MID($B389,22,4))),"")</f>
        <v/>
      </c>
      <c r="X389" s="53" t="str" cm="1">
        <f t="array" ref="X389">IF(R389="Control",INDEX(IC!A:A,16-BIN2DEC(MID($B389,21,4))),"")</f>
        <v/>
      </c>
      <c r="Y389" s="53" t="str" cm="1">
        <f t="array" ref="Y389">IF(X389="CALL",INDEX(Subroutines!A:A,32-BIN2DEC(MID($B389,25,5))),"")</f>
        <v/>
      </c>
      <c r="Z389" s="53" t="str" cm="1">
        <f t="array" ref="Z389">IF(R389="Control",INDEX(EC!A:A,8-BIN2DEC(MID($B389,25,3))),"")</f>
        <v/>
      </c>
      <c r="AA389" s="53" t="str" cm="1">
        <f t="array" ref="AA389">IF(R389="Control",INDEX(SR!A:A,4-BIN2DEC(MID($B389,28,2))),"")</f>
        <v/>
      </c>
      <c r="AE389" s="59"/>
    </row>
    <row r="390" spans="1:36" x14ac:dyDescent="0.25">
      <c r="A390" s="4" t="str">
        <f t="shared" si="56"/>
        <v>184</v>
      </c>
      <c r="B390" s="2" t="s">
        <v>376</v>
      </c>
      <c r="C390" s="35" t="s">
        <v>1126</v>
      </c>
      <c r="D390" s="2" t="s">
        <v>377</v>
      </c>
      <c r="E390" s="2" t="s">
        <v>933</v>
      </c>
      <c r="F390" s="2" t="s">
        <v>462</v>
      </c>
      <c r="G390" s="2"/>
      <c r="H390" s="3">
        <f t="shared" si="57"/>
        <v>0</v>
      </c>
      <c r="I390" s="27" t="str" cm="1">
        <f t="array" ref="I390">IF(H390=0,INDEX(Source1!A:A, 32-BIN2DEC(LEFT($B390,5))),"--")</f>
        <v>OP1</v>
      </c>
      <c r="J390" s="63" t="str">
        <f t="shared" si="55"/>
        <v>--</v>
      </c>
      <c r="K390" s="27" t="str" cm="1">
        <f t="array" ref="K390">IF(H390=0,INDEX(Dest1!A:A,32-BIN2DEC(MID($B390,6,5))),"--")</f>
        <v>tmpA</v>
      </c>
      <c r="L390" s="27">
        <f t="shared" si="58"/>
        <v>0</v>
      </c>
      <c r="M390" s="27" t="str" cm="1">
        <f t="array" ref="M390">IF(AND(I390&lt;&gt;"CONST",L390=0),INDEX(Source2!A:A,16-BIN2DEC(MID($B390,11,4))),"--")</f>
        <v>A</v>
      </c>
      <c r="N390" s="23" t="str" cm="1">
        <f t="array" ref="N390">IF(AND(I390&lt;&gt;"CONST",L390=0),INDEX('D2'!A:A,4-BIN2DEC(MID($B390,15,2))),"--")</f>
        <v>tmpB</v>
      </c>
      <c r="O390" s="6">
        <f t="shared" ref="O390:O451" si="59">BIN2DEC(MID($B390,17,1))</f>
        <v>0</v>
      </c>
      <c r="P390" s="6">
        <f t="shared" ref="P390:P450" si="60">BIN2DEC(MID($B390,18,1))</f>
        <v>0</v>
      </c>
      <c r="Q390" s="6">
        <f t="shared" ref="Q390:Q450" si="61">BIN2DEC(MID($B390,19,1))</f>
        <v>0</v>
      </c>
      <c r="R390" s="3" t="str" cm="1">
        <f t="array" ref="R390">INDEX(Types!A:A,1+BIN2DEC(MID($B390,20,2)))</f>
        <v>ALU</v>
      </c>
      <c r="S390" s="3" t="str" cm="1">
        <f t="array" ref="S390">IF(R390="ALU",INDEX(ALUOps!A:A,32-BIN2DEC(MID($B390,22,5))),"")</f>
        <v>MULDIV</v>
      </c>
      <c r="T390" s="3" t="str" cm="1">
        <f t="array" ref="T390">IF(R390="ALU",INDEX(Tmp!A:A,4-BIN2DEC(MID($B390,27,2))),"")</f>
        <v>tmpB</v>
      </c>
      <c r="U390" s="6">
        <f t="shared" ref="U390:U450" si="62">IF(R390="ALU",1-BIN2DEC(MID($B390,29,1)),"")</f>
        <v>0</v>
      </c>
      <c r="V390" t="str" cm="1">
        <f t="array" ref="V390">IF(R390="Jump",INDEX(Jcond!A:A,16-BIN2DEC(MID($B390,22,4))),"")</f>
        <v/>
      </c>
      <c r="W390" t="str">
        <f t="shared" si="54"/>
        <v/>
      </c>
      <c r="X390" s="5" t="str" cm="1">
        <f t="array" ref="X390">IF(R390="Control",INDEX(IC!A:A,16-BIN2DEC(MID($B390,21,4))),"")</f>
        <v/>
      </c>
      <c r="Y390" s="5" t="str" cm="1">
        <f t="array" ref="Y390">IF(X390="CALL",INDEX(Subroutines!A:A,32-BIN2DEC(MID($B390,25,5))),"")</f>
        <v/>
      </c>
      <c r="Z390" s="5" t="str" cm="1">
        <f t="array" ref="Z390">IF(R390="Control",INDEX(EC!A:A,8-BIN2DEC(MID($B390,25,3))),"")</f>
        <v/>
      </c>
      <c r="AA390" s="5" t="str" cm="1">
        <f t="array" ref="AA390">IF(R390="Control",INDEX(SR!A:A,4-BIN2DEC(MID($B390,28,2))),"")</f>
        <v/>
      </c>
      <c r="AD390" t="s">
        <v>1160</v>
      </c>
      <c r="AJ390" s="1" t="s">
        <v>378</v>
      </c>
    </row>
    <row r="391" spans="1:36" x14ac:dyDescent="0.25">
      <c r="A391" s="4" t="str">
        <f t="shared" si="56"/>
        <v>185</v>
      </c>
      <c r="B391" s="2" t="s">
        <v>379</v>
      </c>
      <c r="C391" s="35" t="s">
        <v>1127</v>
      </c>
      <c r="D391" s="3"/>
      <c r="E391" s="3"/>
      <c r="F391" s="3"/>
      <c r="G391" s="3"/>
      <c r="H391" s="3">
        <f t="shared" si="57"/>
        <v>1</v>
      </c>
      <c r="I391" s="27" t="str" cm="1">
        <f t="array" ref="I391">IF(H391=0,INDEX(Source1!A:A, 32-BIN2DEC(LEFT($B391,5))),"--")</f>
        <v>--</v>
      </c>
      <c r="J391" s="63" t="str">
        <f t="shared" si="55"/>
        <v>--</v>
      </c>
      <c r="K391" s="27" t="str" cm="1">
        <f t="array" ref="K391">IF(H391=0,INDEX(Dest1!A:A,32-BIN2DEC(MID($B391,6,5))),"--")</f>
        <v>--</v>
      </c>
      <c r="L391" s="27">
        <f t="shared" si="58"/>
        <v>1</v>
      </c>
      <c r="M391" s="27" t="str" cm="1">
        <f t="array" ref="M391">IF(AND(I391&lt;&gt;"CONST",L391=0),INDEX(Source2!A:A,16-BIN2DEC(MID($B391,11,4))),"--")</f>
        <v>--</v>
      </c>
      <c r="N391" s="23" t="str" cm="1">
        <f t="array" ref="N391">IF(AND(I391&lt;&gt;"CONST",L391=0),INDEX('D2'!A:A,4-BIN2DEC(MID($B391,15,2))),"--")</f>
        <v>--</v>
      </c>
      <c r="O391" s="6">
        <f t="shared" si="59"/>
        <v>0</v>
      </c>
      <c r="P391" s="6">
        <f t="shared" si="60"/>
        <v>0</v>
      </c>
      <c r="Q391" s="6">
        <f t="shared" si="61"/>
        <v>0</v>
      </c>
      <c r="R391" s="3" t="str" cm="1">
        <f t="array" ref="R391">INDEX(Types!A:A,1+BIN2DEC(MID($B391,20,2)))</f>
        <v>Control</v>
      </c>
      <c r="S391" s="3" t="str" cm="1">
        <f t="array" ref="S391">IF(R391="ALU",INDEX(ALUOps!A:A,32-BIN2DEC(MID($B391,22,5))),"")</f>
        <v/>
      </c>
      <c r="T391" s="3" t="str" cm="1">
        <f t="array" ref="T391">IF(R391="ALU",INDEX(Tmp!A:A,4-BIN2DEC(MID($B391,27,2))),"")</f>
        <v/>
      </c>
      <c r="U391" s="6" t="str">
        <f t="shared" si="62"/>
        <v/>
      </c>
      <c r="V391" t="str" cm="1">
        <f t="array" ref="V391">IF(R391="Jump",INDEX(Jcond!A:A,16-BIN2DEC(MID($B391,22,4))),"")</f>
        <v/>
      </c>
      <c r="W391" t="str">
        <f t="shared" ref="W391:W454" si="63">IF(R391="Jump",15-BIN2DEC(MID($B391,26,4)),"")</f>
        <v/>
      </c>
      <c r="X391" s="5" t="str" cm="1">
        <f t="array" ref="X391">IF(R391="Control",INDEX(IC!A:A,16-BIN2DEC(MID($B391,21,4))),"")</f>
        <v>CALL</v>
      </c>
      <c r="Y391" s="5" t="str" cm="1">
        <f t="array" ref="Y391">IF(X391="CALL",INDEX(Subroutines!A:A,32-BIN2DEC(MID($B391,25,5))),"")</f>
        <v>IMUL</v>
      </c>
      <c r="Z391" s="5" t="str" cm="1">
        <f t="array" ref="Z391">IF(R391="Control",INDEX(EC!A:A,8-BIN2DEC(MID($B391,25,3))),"")</f>
        <v>MR</v>
      </c>
      <c r="AA391" s="5" t="str" cm="1">
        <f t="array" ref="AA391">IF(R391="Control",INDEX(SR!A:A,4-BIN2DEC(MID($B391,28,2))),"")</f>
        <v>SS</v>
      </c>
    </row>
    <row r="392" spans="1:36" s="15" customFormat="1" x14ac:dyDescent="0.25">
      <c r="A392" s="12" t="str">
        <f t="shared" si="56"/>
        <v>186</v>
      </c>
      <c r="B392" s="13" t="s">
        <v>4</v>
      </c>
      <c r="C392" s="36"/>
      <c r="D392" s="14"/>
      <c r="E392" s="14"/>
      <c r="F392" s="14"/>
      <c r="G392" s="14"/>
      <c r="H392" s="14">
        <f t="shared" si="57"/>
        <v>1</v>
      </c>
      <c r="I392" s="28" t="str" cm="1">
        <f t="array" ref="I392">IF(H392=0,INDEX(Source1!A:A, 32-BIN2DEC(LEFT($B392,5))),"--")</f>
        <v>--</v>
      </c>
      <c r="J392" s="64" t="str">
        <f t="shared" si="55"/>
        <v>--</v>
      </c>
      <c r="K392" s="28" t="str" cm="1">
        <f t="array" ref="K392">IF(H392=0,INDEX(Dest1!A:A,32-BIN2DEC(MID($B392,6,5))),"--")</f>
        <v>--</v>
      </c>
      <c r="L392" s="28">
        <f t="shared" si="58"/>
        <v>1</v>
      </c>
      <c r="M392" s="28" t="str" cm="1">
        <f t="array" ref="M392">IF(AND(I392&lt;&gt;"CONST",L392=0),INDEX(Source2!A:A,16-BIN2DEC(MID($B392,11,4))),"--")</f>
        <v>--</v>
      </c>
      <c r="N392" s="24" t="str" cm="1">
        <f t="array" ref="N392">IF(AND(I392&lt;&gt;"CONST",L392=0),INDEX('D2'!A:A,4-BIN2DEC(MID($B392,15,2))),"--")</f>
        <v>--</v>
      </c>
      <c r="O392" s="16"/>
      <c r="P392" s="16"/>
      <c r="Q392" s="16"/>
      <c r="R392" s="14"/>
      <c r="S392" s="14" t="str" cm="1">
        <f t="array" ref="S392">IF(R392="ALU",INDEX(ALUOps!A:A,32-BIN2DEC(MID($B392,22,5))),"")</f>
        <v/>
      </c>
      <c r="T392" s="14"/>
      <c r="U392" s="16"/>
      <c r="V392" s="15" t="str" cm="1">
        <f t="array" ref="V392">IF(R392="Jump",INDEX(Jcond!A:A,16-BIN2DEC(MID($B392,22,4))),"")</f>
        <v/>
      </c>
      <c r="X392" s="52" t="str" cm="1">
        <f t="array" ref="X392">IF(R392="Control",INDEX(IC!A:A,16-BIN2DEC(MID($B392,21,4))),"")</f>
        <v/>
      </c>
      <c r="Y392" s="52" t="str" cm="1">
        <f t="array" ref="Y392">IF(X392="CALL",INDEX(Subroutines!A:A,32-BIN2DEC(MID($B392,25,5))),"")</f>
        <v/>
      </c>
      <c r="Z392" s="52" t="str" cm="1">
        <f t="array" ref="Z392">IF(R392="Control",INDEX(EC!A:A,8-BIN2DEC(MID($B392,25,3))),"")</f>
        <v/>
      </c>
      <c r="AA392" s="52" t="str" cm="1">
        <f t="array" ref="AA392">IF(R392="Control",INDEX(SR!A:A,4-BIN2DEC(MID($B392,28,2))),"")</f>
        <v/>
      </c>
      <c r="AE392" s="58"/>
    </row>
    <row r="393" spans="1:36" s="20" customFormat="1" ht="15.75" thickBot="1" x14ac:dyDescent="0.3">
      <c r="A393" s="17" t="str">
        <f t="shared" si="56"/>
        <v>187</v>
      </c>
      <c r="B393" s="18" t="s">
        <v>4</v>
      </c>
      <c r="C393" s="37"/>
      <c r="D393" s="19"/>
      <c r="E393" s="19"/>
      <c r="F393" s="19"/>
      <c r="G393" s="19"/>
      <c r="H393" s="19">
        <f t="shared" si="57"/>
        <v>1</v>
      </c>
      <c r="I393" s="29" t="str" cm="1">
        <f t="array" ref="I393">IF(H393=0,INDEX(Source1!A:A, 32-BIN2DEC(LEFT($B393,5))),"--")</f>
        <v>--</v>
      </c>
      <c r="J393" s="65" t="str">
        <f t="shared" si="55"/>
        <v>--</v>
      </c>
      <c r="K393" s="29" t="str" cm="1">
        <f t="array" ref="K393">IF(H393=0,INDEX(Dest1!A:A,32-BIN2DEC(MID($B393,6,5))),"--")</f>
        <v>--</v>
      </c>
      <c r="L393" s="29">
        <f t="shared" si="58"/>
        <v>1</v>
      </c>
      <c r="M393" s="29" t="str" cm="1">
        <f t="array" ref="M393">IF(AND(I393&lt;&gt;"CONST",L393=0),INDEX(Source2!A:A,16-BIN2DEC(MID($B393,11,4))),"--")</f>
        <v>--</v>
      </c>
      <c r="N393" s="25" t="str" cm="1">
        <f t="array" ref="N393">IF(AND(I393&lt;&gt;"CONST",L393=0),INDEX('D2'!A:A,4-BIN2DEC(MID($B393,15,2))),"--")</f>
        <v>--</v>
      </c>
      <c r="O393" s="21"/>
      <c r="P393" s="21"/>
      <c r="Q393" s="21"/>
      <c r="R393" s="19"/>
      <c r="S393" s="19" t="str" cm="1">
        <f t="array" ref="S393">IF(R393="ALU",INDEX(ALUOps!A:A,32-BIN2DEC(MID($B393,22,5))),"")</f>
        <v/>
      </c>
      <c r="T393" s="19"/>
      <c r="U393" s="21"/>
      <c r="V393" s="20" t="str" cm="1">
        <f t="array" ref="V393">IF(R393="Jump",INDEX(Jcond!A:A,16-BIN2DEC(MID($B393,22,4))),"")</f>
        <v/>
      </c>
      <c r="X393" s="53" t="str" cm="1">
        <f t="array" ref="X393">IF(R393="Control",INDEX(IC!A:A,16-BIN2DEC(MID($B393,21,4))),"")</f>
        <v/>
      </c>
      <c r="Y393" s="53" t="str" cm="1">
        <f t="array" ref="Y393">IF(X393="CALL",INDEX(Subroutines!A:A,32-BIN2DEC(MID($B393,25,5))),"")</f>
        <v/>
      </c>
      <c r="Z393" s="53" t="str" cm="1">
        <f t="array" ref="Z393">IF(R393="Control",INDEX(EC!A:A,8-BIN2DEC(MID($B393,25,3))),"")</f>
        <v/>
      </c>
      <c r="AA393" s="53" t="str" cm="1">
        <f t="array" ref="AA393">IF(R393="Control",INDEX(SR!A:A,4-BIN2DEC(MID($B393,28,2))),"")</f>
        <v/>
      </c>
      <c r="AE393" s="59"/>
    </row>
    <row r="394" spans="1:36" x14ac:dyDescent="0.25">
      <c r="A394" s="4" t="str">
        <f t="shared" si="56"/>
        <v>188</v>
      </c>
      <c r="B394" s="2" t="s">
        <v>380</v>
      </c>
      <c r="C394" s="35" t="s">
        <v>1126</v>
      </c>
      <c r="D394" s="2" t="s">
        <v>381</v>
      </c>
      <c r="E394" s="2" t="s">
        <v>933</v>
      </c>
      <c r="F394" s="2" t="s">
        <v>462</v>
      </c>
      <c r="G394" s="2"/>
      <c r="H394" s="3">
        <f t="shared" si="57"/>
        <v>0</v>
      </c>
      <c r="I394" s="27" t="str" cm="1">
        <f t="array" ref="I394">IF(H394=0,INDEX(Source1!A:A, 32-BIN2DEC(LEFT($B394,5))),"--")</f>
        <v>OP1</v>
      </c>
      <c r="J394" s="63" t="str">
        <f t="shared" si="55"/>
        <v>--</v>
      </c>
      <c r="K394" s="27" t="str" cm="1">
        <f t="array" ref="K394">IF(H394=0,INDEX(Dest1!A:A,32-BIN2DEC(MID($B394,6,5))),"--")</f>
        <v>tmpC</v>
      </c>
      <c r="L394" s="27">
        <f t="shared" si="58"/>
        <v>0</v>
      </c>
      <c r="M394" s="27" t="str" cm="1">
        <f t="array" ref="M394">IF(AND(I394&lt;&gt;"CONST",L394=0),INDEX(Source2!A:A,16-BIN2DEC(MID($B394,11,4))),"--")</f>
        <v>A</v>
      </c>
      <c r="N394" s="23" t="str" cm="1">
        <f t="array" ref="N394">IF(AND(I394&lt;&gt;"CONST",L394=0),INDEX('D2'!A:A,4-BIN2DEC(MID($B394,15,2))),"--")</f>
        <v>tmpA</v>
      </c>
      <c r="O394" s="6">
        <f t="shared" si="59"/>
        <v>0</v>
      </c>
      <c r="P394" s="6">
        <f t="shared" si="60"/>
        <v>0</v>
      </c>
      <c r="Q394" s="6">
        <f t="shared" si="61"/>
        <v>0</v>
      </c>
      <c r="R394" s="3" t="str" cm="1">
        <f t="array" ref="R394">INDEX(Types!A:A,1+BIN2DEC(MID($B394,20,2)))</f>
        <v>ALU</v>
      </c>
      <c r="S394" s="3" t="str" cm="1">
        <f t="array" ref="S394">IF(R394="ALU",INDEX(ALUOps!A:A,32-BIN2DEC(MID($B394,22,5))),"")</f>
        <v>SUB</v>
      </c>
      <c r="T394" s="3" t="str" cm="1">
        <f t="array" ref="T394">IF(R394="ALU",INDEX(Tmp!A:A,4-BIN2DEC(MID($B394,27,2))),"")</f>
        <v>tmpC</v>
      </c>
      <c r="U394" s="6">
        <f t="shared" si="62"/>
        <v>0</v>
      </c>
      <c r="V394" t="str" cm="1">
        <f t="array" ref="V394">IF(R394="Jump",INDEX(Jcond!A:A,16-BIN2DEC(MID($B394,22,4))),"")</f>
        <v/>
      </c>
      <c r="W394" t="str">
        <f t="shared" si="63"/>
        <v/>
      </c>
      <c r="X394" s="5" t="str" cm="1">
        <f t="array" ref="X394">IF(R394="Control",INDEX(IC!A:A,16-BIN2DEC(MID($B394,21,4))),"")</f>
        <v/>
      </c>
      <c r="Y394" s="5" t="str" cm="1">
        <f t="array" ref="Y394">IF(X394="CALL",INDEX(Subroutines!A:A,32-BIN2DEC(MID($B394,25,5))),"")</f>
        <v/>
      </c>
      <c r="Z394" s="5" t="str" cm="1">
        <f t="array" ref="Z394">IF(R394="Control",INDEX(EC!A:A,8-BIN2DEC(MID($B394,25,3))),"")</f>
        <v/>
      </c>
      <c r="AA394" s="5" t="str" cm="1">
        <f t="array" ref="AA394">IF(R394="Control",INDEX(SR!A:A,4-BIN2DEC(MID($B394,28,2))),"")</f>
        <v/>
      </c>
      <c r="AD394" t="s">
        <v>1161</v>
      </c>
      <c r="AJ394" s="1" t="s">
        <v>382</v>
      </c>
    </row>
    <row r="395" spans="1:36" x14ac:dyDescent="0.25">
      <c r="A395" s="4" t="str">
        <f t="shared" si="56"/>
        <v>189</v>
      </c>
      <c r="B395" s="2" t="s">
        <v>383</v>
      </c>
      <c r="C395" s="35" t="s">
        <v>1127</v>
      </c>
      <c r="D395" s="3"/>
      <c r="E395" s="3"/>
      <c r="F395" s="3"/>
      <c r="G395" s="3"/>
      <c r="H395" s="3">
        <f t="shared" si="57"/>
        <v>0</v>
      </c>
      <c r="I395" s="27" t="str" cm="1">
        <f t="array" ref="I395">IF(H395=0,INDEX(Source1!A:A, 32-BIN2DEC(LEFT($B395,5))),"--")</f>
        <v>D</v>
      </c>
      <c r="J395" s="63" t="str">
        <f t="shared" si="55"/>
        <v>--</v>
      </c>
      <c r="K395" s="27" t="str" cm="1">
        <f t="array" ref="K395">IF(H395=0,INDEX(Dest1!A:A,32-BIN2DEC(MID($B395,6,5))),"--")</f>
        <v>tmpB</v>
      </c>
      <c r="L395" s="27">
        <f t="shared" si="58"/>
        <v>1</v>
      </c>
      <c r="M395" s="27" t="str" cm="1">
        <f t="array" ref="M395">IF(AND(I395&lt;&gt;"CONST",L395=0),INDEX(Source2!A:A,16-BIN2DEC(MID($B395,11,4))),"--")</f>
        <v>--</v>
      </c>
      <c r="N395" s="23" t="str" cm="1">
        <f t="array" ref="N395">IF(AND(I395&lt;&gt;"CONST",L395=0),INDEX('D2'!A:A,4-BIN2DEC(MID($B395,15,2))),"--")</f>
        <v>--</v>
      </c>
      <c r="O395" s="6">
        <f t="shared" si="59"/>
        <v>0</v>
      </c>
      <c r="P395" s="6">
        <f t="shared" si="60"/>
        <v>0</v>
      </c>
      <c r="Q395" s="6">
        <f t="shared" si="61"/>
        <v>0</v>
      </c>
      <c r="R395" s="3" t="str" cm="1">
        <f t="array" ref="R395">INDEX(Types!A:A,1+BIN2DEC(MID($B395,20,2)))</f>
        <v>Jump</v>
      </c>
      <c r="S395" s="3" t="str" cm="1">
        <f t="array" ref="S395">IF(R395="ALU",INDEX(ALUOps!A:A,32-BIN2DEC(MID($B395,22,5))),"")</f>
        <v/>
      </c>
      <c r="T395" s="3" t="str" cm="1">
        <f t="array" ref="T395">IF(R395="ALU",INDEX(Tmp!A:A,4-BIN2DEC(MID($B395,27,2))),"")</f>
        <v/>
      </c>
      <c r="U395" s="6" t="str">
        <f t="shared" si="62"/>
        <v/>
      </c>
      <c r="V395" t="str" cm="1">
        <f t="array" ref="V395">IF(R395="Jump",INDEX(Jcond!A:A,16-BIN2DEC(MID($B395,22,4))),"")</f>
        <v>JNW</v>
      </c>
      <c r="W395" s="44">
        <f t="shared" si="63"/>
        <v>4</v>
      </c>
      <c r="X395" s="5" t="str" cm="1">
        <f t="array" ref="X395">IF(R395="Control",INDEX(IC!A:A,16-BIN2DEC(MID($B395,21,4))),"")</f>
        <v/>
      </c>
      <c r="Y395" s="5" t="str" cm="1">
        <f t="array" ref="Y395">IF(X395="CALL",INDEX(Subroutines!A:A,32-BIN2DEC(MID($B395,25,5))),"")</f>
        <v/>
      </c>
      <c r="Z395" s="5" t="str" cm="1">
        <f t="array" ref="Z395">IF(R395="Control",INDEX(EC!A:A,8-BIN2DEC(MID($B395,25,3))),"")</f>
        <v/>
      </c>
      <c r="AA395" s="5" t="str" cm="1">
        <f t="array" ref="AA395">IF(R395="Control",INDEX(SR!A:A,4-BIN2DEC(MID($B395,28,2))),"")</f>
        <v/>
      </c>
    </row>
    <row r="396" spans="1:36" x14ac:dyDescent="0.25">
      <c r="A396" s="4" t="str">
        <f t="shared" si="56"/>
        <v>18A</v>
      </c>
      <c r="B396" s="2" t="s">
        <v>368</v>
      </c>
      <c r="C396" s="35" t="s">
        <v>1128</v>
      </c>
      <c r="D396" s="3"/>
      <c r="E396" s="3"/>
      <c r="F396" s="3"/>
      <c r="G396" s="3"/>
      <c r="H396" s="3">
        <f t="shared" si="57"/>
        <v>0</v>
      </c>
      <c r="I396" s="27" t="str" cm="1">
        <f t="array" ref="I396">IF(H396=0,INDEX(Source1!A:A, 32-BIN2DEC(LEFT($B396,5))),"--")</f>
        <v>CONST</v>
      </c>
      <c r="J396" s="63">
        <f t="shared" si="55"/>
        <v>16</v>
      </c>
      <c r="K396" s="27" t="str" cm="1">
        <f t="array" ref="K396">IF(H396=0,INDEX(Dest1!A:A,32-BIN2DEC(MID($B396,6,5))),"--")</f>
        <v>LC</v>
      </c>
      <c r="L396" s="27">
        <f t="shared" si="58"/>
        <v>0</v>
      </c>
      <c r="M396" s="27" t="str" cm="1">
        <f t="array" ref="M396">IF(AND(I396&lt;&gt;"CONST",L396=0),INDEX(Source2!A:A,16-BIN2DEC(MID($B396,11,4))),"--")</f>
        <v>--</v>
      </c>
      <c r="N396" s="23" t="str" cm="1">
        <f t="array" ref="N396">IF(AND(I396&lt;&gt;"CONST",L396=0),INDEX('D2'!A:A,4-BIN2DEC(MID($B396,15,2))),"--")</f>
        <v>--</v>
      </c>
      <c r="O396" s="6">
        <f t="shared" si="59"/>
        <v>0</v>
      </c>
      <c r="P396" s="6">
        <f t="shared" si="60"/>
        <v>0</v>
      </c>
      <c r="Q396" s="6">
        <f t="shared" si="61"/>
        <v>0</v>
      </c>
      <c r="R396" s="3" t="str" cm="1">
        <f t="array" ref="R396">INDEX(Types!A:A,1+BIN2DEC(MID($B396,20,2)))</f>
        <v>Control</v>
      </c>
      <c r="S396" s="3" t="str" cm="1">
        <f t="array" ref="S396">IF(R396="ALU",INDEX(ALUOps!A:A,32-BIN2DEC(MID($B396,22,5))),"")</f>
        <v/>
      </c>
      <c r="T396" s="3" t="str" cm="1">
        <f t="array" ref="T396">IF(R396="ALU",INDEX(Tmp!A:A,4-BIN2DEC(MID($B396,27,2))),"")</f>
        <v/>
      </c>
      <c r="U396" s="6" t="str">
        <f t="shared" si="62"/>
        <v/>
      </c>
      <c r="V396" t="str" cm="1">
        <f t="array" ref="V396">IF(R396="Jump",INDEX(Jcond!A:A,16-BIN2DEC(MID($B396,22,4))),"")</f>
        <v/>
      </c>
      <c r="W396" t="str">
        <f t="shared" si="63"/>
        <v/>
      </c>
      <c r="X396" s="5" t="str" cm="1">
        <f t="array" ref="X396">IF(R396="Control",INDEX(IC!A:A,16-BIN2DEC(MID($B396,21,4))),"")</f>
        <v>--</v>
      </c>
      <c r="Y396" s="5" t="str" cm="1">
        <f t="array" ref="Y396">IF(X396="CALL",INDEX(Subroutines!A:A,32-BIN2DEC(MID($B396,25,5))),"")</f>
        <v/>
      </c>
      <c r="Z396" s="5" t="str" cm="1">
        <f t="array" ref="Z396">IF(R396="Control",INDEX(EC!A:A,8-BIN2DEC(MID($B396,25,3))),"")</f>
        <v>--</v>
      </c>
      <c r="AA396" s="5" t="str" cm="1">
        <f t="array" ref="AA396">IF(R396="Control",INDEX(SR!A:A,4-BIN2DEC(MID($B396,28,2))),"")</f>
        <v>--</v>
      </c>
    </row>
    <row r="397" spans="1:36" x14ac:dyDescent="0.25">
      <c r="A397" s="4" t="str">
        <f t="shared" si="56"/>
        <v>18B</v>
      </c>
      <c r="B397" s="2" t="s">
        <v>384</v>
      </c>
      <c r="C397" s="35" t="s">
        <v>1129</v>
      </c>
      <c r="D397" s="3"/>
      <c r="E397" s="3"/>
      <c r="F397" s="3"/>
      <c r="G397" s="3"/>
      <c r="H397" s="3">
        <f t="shared" si="57"/>
        <v>0</v>
      </c>
      <c r="I397" s="27" t="str" cm="1">
        <f t="array" ref="I397">IF(H397=0,INDEX(Source1!A:A, 32-BIN2DEC(LEFT($B397,5))),"--")</f>
        <v>SIGMA</v>
      </c>
      <c r="J397" s="63" t="str">
        <f t="shared" si="55"/>
        <v>--</v>
      </c>
      <c r="K397" s="27" t="str" cm="1">
        <f t="array" ref="K397">IF(H397=0,INDEX(Dest1!A:A,32-BIN2DEC(MID($B397,6,5))),"--")</f>
        <v>NULL</v>
      </c>
      <c r="L397" s="27">
        <f t="shared" si="58"/>
        <v>1</v>
      </c>
      <c r="M397" s="27" t="str" cm="1">
        <f t="array" ref="M397">IF(AND(I397&lt;&gt;"CONST",L397=0),INDEX(Source2!A:A,16-BIN2DEC(MID($B397,11,4))),"--")</f>
        <v>--</v>
      </c>
      <c r="N397" s="23" t="str" cm="1">
        <f t="array" ref="N397">IF(AND(I397&lt;&gt;"CONST",L397=0),INDEX('D2'!A:A,4-BIN2DEC(MID($B397,15,2))),"--")</f>
        <v>--</v>
      </c>
      <c r="O397" s="6">
        <f t="shared" si="59"/>
        <v>0</v>
      </c>
      <c r="P397" s="6">
        <f t="shared" si="60"/>
        <v>1</v>
      </c>
      <c r="Q397" s="6">
        <f t="shared" si="61"/>
        <v>0</v>
      </c>
      <c r="R397" s="3" t="str" cm="1">
        <f t="array" ref="R397">INDEX(Types!A:A,1+BIN2DEC(MID($B397,20,2)))</f>
        <v>Jump</v>
      </c>
      <c r="S397" s="3" t="str" cm="1">
        <f t="array" ref="S397">IF(R397="ALU",INDEX(ALUOps!A:A,32-BIN2DEC(MID($B397,22,5))),"")</f>
        <v/>
      </c>
      <c r="T397" s="3" t="str" cm="1">
        <f t="array" ref="T397">IF(R397="ALU",INDEX(Tmp!A:A,4-BIN2DEC(MID($B397,27,2))),"")</f>
        <v/>
      </c>
      <c r="U397" s="6" t="str">
        <f t="shared" si="62"/>
        <v/>
      </c>
      <c r="V397" t="str" cm="1">
        <f t="array" ref="V397">IF(R397="Jump",INDEX(Jcond!A:A,16-BIN2DEC(MID($B397,22,4))),"")</f>
        <v>UNC</v>
      </c>
      <c r="W397" s="44">
        <f t="shared" si="63"/>
        <v>7</v>
      </c>
      <c r="X397" s="5" t="str" cm="1">
        <f t="array" ref="X397">IF(R397="Control",INDEX(IC!A:A,16-BIN2DEC(MID($B397,21,4))),"")</f>
        <v/>
      </c>
      <c r="Y397" s="5" t="str" cm="1">
        <f t="array" ref="Y397">IF(X397="CALL",INDEX(Subroutines!A:A,32-BIN2DEC(MID($B397,25,5))),"")</f>
        <v/>
      </c>
      <c r="Z397" s="5" t="str" cm="1">
        <f t="array" ref="Z397">IF(R397="Control",INDEX(EC!A:A,8-BIN2DEC(MID($B397,25,3))),"")</f>
        <v/>
      </c>
      <c r="AA397" s="5" t="str" cm="1">
        <f t="array" ref="AA397">IF(R397="Control",INDEX(SR!A:A,4-BIN2DEC(MID($B397,28,2))),"")</f>
        <v/>
      </c>
    </row>
    <row r="398" spans="1:36" x14ac:dyDescent="0.25">
      <c r="A398" s="4" t="str">
        <f t="shared" si="56"/>
        <v>18C</v>
      </c>
      <c r="B398" s="2" t="s">
        <v>385</v>
      </c>
      <c r="C398" s="45" t="s">
        <v>1130</v>
      </c>
      <c r="D398" s="2" t="s">
        <v>386</v>
      </c>
      <c r="E398" s="2" t="s">
        <v>933</v>
      </c>
      <c r="F398" s="2" t="s">
        <v>928</v>
      </c>
      <c r="G398" s="2"/>
      <c r="H398" s="3">
        <f t="shared" si="57"/>
        <v>0</v>
      </c>
      <c r="I398" s="27" t="str" cm="1">
        <f t="array" ref="I398">IF(H398=0,INDEX(Source1!A:A, 32-BIN2DEC(LEFT($B398,5))),"--")</f>
        <v>AH</v>
      </c>
      <c r="J398" s="63" t="str">
        <f t="shared" si="55"/>
        <v>--</v>
      </c>
      <c r="K398" s="27" t="str" cm="1">
        <f t="array" ref="K398">IF(H398=0,INDEX(Dest1!A:A,32-BIN2DEC(MID($B398,6,5))),"--")</f>
        <v>tmpB</v>
      </c>
      <c r="L398" s="27">
        <f t="shared" si="58"/>
        <v>1</v>
      </c>
      <c r="M398" s="27" t="str" cm="1">
        <f t="array" ref="M398">IF(AND(I398&lt;&gt;"CONST",L398=0),INDEX(Source2!A:A,16-BIN2DEC(MID($B398,11,4))),"--")</f>
        <v>--</v>
      </c>
      <c r="N398" s="23" t="str" cm="1">
        <f t="array" ref="N398">IF(AND(I398&lt;&gt;"CONST",L398=0),INDEX('D2'!A:A,4-BIN2DEC(MID($B398,15,2))),"--")</f>
        <v>--</v>
      </c>
      <c r="O398" s="6">
        <f t="shared" si="59"/>
        <v>0</v>
      </c>
      <c r="P398" s="6">
        <f t="shared" si="60"/>
        <v>0</v>
      </c>
      <c r="Q398" s="6">
        <f t="shared" si="61"/>
        <v>0</v>
      </c>
      <c r="R398" s="3" t="str" cm="1">
        <f t="array" ref="R398">INDEX(Types!A:A,1+BIN2DEC(MID($B398,20,2)))</f>
        <v>Control</v>
      </c>
      <c r="S398" s="3" t="str" cm="1">
        <f t="array" ref="S398">IF(R398="ALU",INDEX(ALUOps!A:A,32-BIN2DEC(MID($B398,22,5))),"")</f>
        <v/>
      </c>
      <c r="T398" s="3" t="str" cm="1">
        <f t="array" ref="T398">IF(R398="ALU",INDEX(Tmp!A:A,4-BIN2DEC(MID($B398,27,2))),"")</f>
        <v/>
      </c>
      <c r="U398" s="6" t="str">
        <f t="shared" si="62"/>
        <v/>
      </c>
      <c r="V398" t="str" cm="1">
        <f t="array" ref="V398">IF(R398="Jump",INDEX(Jcond!A:A,16-BIN2DEC(MID($B398,22,4))),"")</f>
        <v/>
      </c>
      <c r="W398" t="str">
        <f t="shared" si="63"/>
        <v/>
      </c>
      <c r="X398" s="5" t="str" cm="1">
        <f t="array" ref="X398">IF(R398="Control",INDEX(IC!A:A,16-BIN2DEC(MID($B398,21,4))),"")</f>
        <v>--</v>
      </c>
      <c r="Y398" s="5" t="str" cm="1">
        <f t="array" ref="Y398">IF(X398="CALL",INDEX(Subroutines!A:A,32-BIN2DEC(MID($B398,25,5))),"")</f>
        <v/>
      </c>
      <c r="Z398" s="5" t="str" cm="1">
        <f t="array" ref="Z398">IF(R398="Control",INDEX(EC!A:A,8-BIN2DEC(MID($B398,25,3))),"")</f>
        <v>--</v>
      </c>
      <c r="AA398" s="5" t="str" cm="1">
        <f t="array" ref="AA398">IF(R398="Control",INDEX(SR!A:A,4-BIN2DEC(MID($B398,28,2))),"")</f>
        <v>--</v>
      </c>
      <c r="AJ398" s="1" t="s">
        <v>382</v>
      </c>
    </row>
    <row r="399" spans="1:36" x14ac:dyDescent="0.25">
      <c r="A399" s="4" t="str">
        <f t="shared" si="56"/>
        <v>18D</v>
      </c>
      <c r="B399" s="2" t="s">
        <v>387</v>
      </c>
      <c r="C399" s="35" t="s">
        <v>1131</v>
      </c>
      <c r="D399" s="3"/>
      <c r="E399" s="3"/>
      <c r="F399" s="3"/>
      <c r="G399" s="3"/>
      <c r="H399" s="3">
        <f t="shared" si="57"/>
        <v>0</v>
      </c>
      <c r="I399" s="27" t="str" cm="1">
        <f t="array" ref="I399">IF(H399=0,INDEX(Source1!A:A, 32-BIN2DEC(LEFT($B399,5))),"--")</f>
        <v>CONST</v>
      </c>
      <c r="J399" s="63">
        <f t="shared" si="55"/>
        <v>8</v>
      </c>
      <c r="K399" s="27" t="str" cm="1">
        <f t="array" ref="K399">IF(H399=0,INDEX(Dest1!A:A,32-BIN2DEC(MID($B399,6,5))),"--")</f>
        <v>LC</v>
      </c>
      <c r="L399" s="27">
        <f t="shared" si="58"/>
        <v>0</v>
      </c>
      <c r="M399" s="27" t="str" cm="1">
        <f t="array" ref="M399">IF(AND(I399&lt;&gt;"CONST",L399=0),INDEX(Source2!A:A,16-BIN2DEC(MID($B399,11,4))),"--")</f>
        <v>--</v>
      </c>
      <c r="N399" s="23" t="str" cm="1">
        <f t="array" ref="N399">IF(AND(I399&lt;&gt;"CONST",L399=0),INDEX('D2'!A:A,4-BIN2DEC(MID($B399,15,2))),"--")</f>
        <v>--</v>
      </c>
      <c r="O399" s="6">
        <f t="shared" si="59"/>
        <v>0</v>
      </c>
      <c r="P399" s="6">
        <f t="shared" si="60"/>
        <v>0</v>
      </c>
      <c r="Q399" s="6">
        <f t="shared" si="61"/>
        <v>0</v>
      </c>
      <c r="R399" s="3" t="str" cm="1">
        <f t="array" ref="R399">INDEX(Types!A:A,1+BIN2DEC(MID($B399,20,2)))</f>
        <v>Control</v>
      </c>
      <c r="S399" s="3" t="str" cm="1">
        <f t="array" ref="S399">IF(R399="ALU",INDEX(ALUOps!A:A,32-BIN2DEC(MID($B399,22,5))),"")</f>
        <v/>
      </c>
      <c r="T399" s="3" t="str" cm="1">
        <f t="array" ref="T399">IF(R399="ALU",INDEX(Tmp!A:A,4-BIN2DEC(MID($B399,27,2))),"")</f>
        <v/>
      </c>
      <c r="U399" s="6" t="str">
        <f t="shared" si="62"/>
        <v/>
      </c>
      <c r="V399" t="str" cm="1">
        <f t="array" ref="V399">IF(R399="Jump",INDEX(Jcond!A:A,16-BIN2DEC(MID($B399,22,4))),"")</f>
        <v/>
      </c>
      <c r="W399" t="str">
        <f t="shared" si="63"/>
        <v/>
      </c>
      <c r="X399" s="5" t="str" cm="1">
        <f t="array" ref="X399">IF(R399="Control",INDEX(IC!A:A,16-BIN2DEC(MID($B399,21,4))),"")</f>
        <v>--</v>
      </c>
      <c r="Y399" s="5" t="str" cm="1">
        <f t="array" ref="Y399">IF(X399="CALL",INDEX(Subroutines!A:A,32-BIN2DEC(MID($B399,25,5))),"")</f>
        <v/>
      </c>
      <c r="Z399" s="5" t="str" cm="1">
        <f t="array" ref="Z399">IF(R399="Control",INDEX(EC!A:A,8-BIN2DEC(MID($B399,25,3))),"")</f>
        <v>--</v>
      </c>
      <c r="AA399" s="5" t="str" cm="1">
        <f t="array" ref="AA399">IF(R399="Control",INDEX(SR!A:A,4-BIN2DEC(MID($B399,28,2))),"")</f>
        <v>--</v>
      </c>
    </row>
    <row r="400" spans="1:36" x14ac:dyDescent="0.25">
      <c r="A400" s="4" t="str">
        <f t="shared" si="56"/>
        <v>18E</v>
      </c>
      <c r="B400" s="2" t="s">
        <v>73</v>
      </c>
      <c r="C400" s="35" t="s">
        <v>1132</v>
      </c>
      <c r="D400" s="3"/>
      <c r="E400" s="3"/>
      <c r="F400" s="3"/>
      <c r="G400" s="3"/>
      <c r="H400" s="3">
        <f t="shared" si="57"/>
        <v>0</v>
      </c>
      <c r="I400" s="27" t="str" cm="1">
        <f t="array" ref="I400">IF(H400=0,INDEX(Source1!A:A, 32-BIN2DEC(LEFT($B400,5))),"--")</f>
        <v>SIGMA</v>
      </c>
      <c r="J400" s="63" t="str">
        <f t="shared" si="55"/>
        <v>--</v>
      </c>
      <c r="K400" s="27" t="str" cm="1">
        <f t="array" ref="K400">IF(H400=0,INDEX(Dest1!A:A,32-BIN2DEC(MID($B400,6,5))),"--")</f>
        <v>NULL</v>
      </c>
      <c r="L400" s="27">
        <f t="shared" si="58"/>
        <v>1</v>
      </c>
      <c r="M400" s="27" t="str" cm="1">
        <f t="array" ref="M400">IF(AND(I400&lt;&gt;"CONST",L400=0),INDEX(Source2!A:A,16-BIN2DEC(MID($B400,11,4))),"--")</f>
        <v>--</v>
      </c>
      <c r="N400" s="23" t="str" cm="1">
        <f t="array" ref="N400">IF(AND(I400&lt;&gt;"CONST",L400=0),INDEX('D2'!A:A,4-BIN2DEC(MID($B400,15,2))),"--")</f>
        <v>--</v>
      </c>
      <c r="O400" s="6">
        <f t="shared" si="59"/>
        <v>0</v>
      </c>
      <c r="P400" s="6">
        <f t="shared" si="60"/>
        <v>1</v>
      </c>
      <c r="Q400" s="6">
        <f t="shared" si="61"/>
        <v>0</v>
      </c>
      <c r="R400" s="3" t="str" cm="1">
        <f t="array" ref="R400">INDEX(Types!A:A,1+BIN2DEC(MID($B400,20,2)))</f>
        <v>Control</v>
      </c>
      <c r="S400" s="3" t="str" cm="1">
        <f t="array" ref="S400">IF(R400="ALU",INDEX(ALUOps!A:A,32-BIN2DEC(MID($B400,22,5))),"")</f>
        <v/>
      </c>
      <c r="T400" s="3" t="str" cm="1">
        <f t="array" ref="T400">IF(R400="ALU",INDEX(Tmp!A:A,4-BIN2DEC(MID($B400,27,2))),"")</f>
        <v/>
      </c>
      <c r="U400" s="6" t="str">
        <f t="shared" si="62"/>
        <v/>
      </c>
      <c r="V400" t="str" cm="1">
        <f t="array" ref="V400">IF(R400="Jump",INDEX(Jcond!A:A,16-BIN2DEC(MID($B400,22,4))),"")</f>
        <v/>
      </c>
      <c r="W400" t="str">
        <f t="shared" si="63"/>
        <v/>
      </c>
      <c r="X400" s="5" t="str" cm="1">
        <f t="array" ref="X400">IF(R400="Control",INDEX(IC!A:A,16-BIN2DEC(MID($B400,21,4))),"")</f>
        <v>--</v>
      </c>
      <c r="Y400" s="5" t="str" cm="1">
        <f t="array" ref="Y400">IF(X400="CALL",INDEX(Subroutines!A:A,32-BIN2DEC(MID($B400,25,5))),"")</f>
        <v/>
      </c>
      <c r="Z400" s="5" t="str" cm="1">
        <f t="array" ref="Z400">IF(R400="Control",INDEX(EC!A:A,8-BIN2DEC(MID($B400,25,3))),"")</f>
        <v>--</v>
      </c>
      <c r="AA400" s="5" t="str" cm="1">
        <f t="array" ref="AA400">IF(R400="Control",INDEX(SR!A:A,4-BIN2DEC(MID($B400,28,2))),"")</f>
        <v>--</v>
      </c>
    </row>
    <row r="401" spans="1:36" x14ac:dyDescent="0.25">
      <c r="A401" s="4" t="str">
        <f t="shared" si="56"/>
        <v>18F</v>
      </c>
      <c r="B401" s="2" t="s">
        <v>388</v>
      </c>
      <c r="C401" s="45" t="s">
        <v>1133</v>
      </c>
      <c r="D401" s="3"/>
      <c r="E401" s="3"/>
      <c r="F401" s="3"/>
      <c r="G401" s="3"/>
      <c r="H401" s="3">
        <f t="shared" si="57"/>
        <v>1</v>
      </c>
      <c r="I401" s="27" t="str" cm="1">
        <f t="array" ref="I401">IF(H401=0,INDEX(Source1!A:A, 32-BIN2DEC(LEFT($B401,5))),"--")</f>
        <v>--</v>
      </c>
      <c r="J401" s="63" t="str">
        <f t="shared" si="55"/>
        <v>--</v>
      </c>
      <c r="K401" s="27" t="str" cm="1">
        <f t="array" ref="K401">IF(H401=0,INDEX(Dest1!A:A,32-BIN2DEC(MID($B401,6,5))),"--")</f>
        <v>--</v>
      </c>
      <c r="L401" s="27">
        <f t="shared" si="58"/>
        <v>1</v>
      </c>
      <c r="M401" s="27" t="str" cm="1">
        <f t="array" ref="M401">IF(AND(I401&lt;&gt;"CONST",L401=0),INDEX(Source2!A:A,16-BIN2DEC(MID($B401,11,4))),"--")</f>
        <v>--</v>
      </c>
      <c r="N401" s="23" t="str" cm="1">
        <f t="array" ref="N401">IF(AND(I401&lt;&gt;"CONST",L401=0),INDEX('D2'!A:A,4-BIN2DEC(MID($B401,15,2))),"--")</f>
        <v>--</v>
      </c>
      <c r="O401" s="6">
        <f t="shared" si="59"/>
        <v>0</v>
      </c>
      <c r="P401" s="6">
        <f t="shared" si="60"/>
        <v>0</v>
      </c>
      <c r="Q401" s="6">
        <f t="shared" si="61"/>
        <v>0</v>
      </c>
      <c r="R401" s="3" t="str" cm="1">
        <f t="array" ref="R401">INDEX(Types!A:A,1+BIN2DEC(MID($B401,20,2)))</f>
        <v>Jump</v>
      </c>
      <c r="S401" s="3" t="str" cm="1">
        <f t="array" ref="S401">IF(R401="ALU",INDEX(ALUOps!A:A,32-BIN2DEC(MID($B401,22,5))),"")</f>
        <v/>
      </c>
      <c r="T401" s="3" t="str" cm="1">
        <f t="array" ref="T401">IF(R401="ALU",INDEX(Tmp!A:A,4-BIN2DEC(MID($B401,27,2))),"")</f>
        <v/>
      </c>
      <c r="U401" s="6" t="str">
        <f t="shared" si="62"/>
        <v/>
      </c>
      <c r="V401" t="str" cm="1">
        <f t="array" ref="V401">IF(R401="Jump",INDEX(Jcond!A:A,16-BIN2DEC(MID($B401,22,4))),"")</f>
        <v>JNC</v>
      </c>
      <c r="W401" s="44">
        <f t="shared" si="63"/>
        <v>13</v>
      </c>
      <c r="X401" s="5" t="str" cm="1">
        <f t="array" ref="X401">IF(R401="Control",INDEX(IC!A:A,16-BIN2DEC(MID($B401,21,4))),"")</f>
        <v/>
      </c>
      <c r="Y401" s="5" t="str" cm="1">
        <f t="array" ref="Y401">IF(X401="CALL",INDEX(Subroutines!A:A,32-BIN2DEC(MID($B401,25,5))),"")</f>
        <v/>
      </c>
      <c r="Z401" s="5" t="str" cm="1">
        <f t="array" ref="Z401">IF(R401="Control",INDEX(EC!A:A,8-BIN2DEC(MID($B401,25,3))),"")</f>
        <v/>
      </c>
      <c r="AA401" s="5" t="str" cm="1">
        <f t="array" ref="AA401">IF(R401="Control",INDEX(SR!A:A,4-BIN2DEC(MID($B401,28,2))),"")</f>
        <v/>
      </c>
    </row>
    <row r="402" spans="1:36" x14ac:dyDescent="0.25">
      <c r="A402" s="4" t="str">
        <f t="shared" si="56"/>
        <v>190</v>
      </c>
      <c r="B402" s="2" t="s">
        <v>283</v>
      </c>
      <c r="C402" s="35" t="s">
        <v>1134</v>
      </c>
      <c r="D402" s="2" t="s">
        <v>389</v>
      </c>
      <c r="E402" s="2" t="s">
        <v>933</v>
      </c>
      <c r="F402" s="2" t="s">
        <v>488</v>
      </c>
      <c r="G402" s="2"/>
      <c r="H402" s="3">
        <f t="shared" si="57"/>
        <v>0</v>
      </c>
      <c r="I402" s="27" t="str" cm="1">
        <f t="array" ref="I402">IF(H402=0,INDEX(Source1!A:A, 32-BIN2DEC(LEFT($B402,5))),"--")</f>
        <v>SIGMA</v>
      </c>
      <c r="J402" s="63" t="str">
        <f t="shared" si="55"/>
        <v>--</v>
      </c>
      <c r="K402" s="27" t="str" cm="1">
        <f t="array" ref="K402">IF(H402=0,INDEX(Dest1!A:A,32-BIN2DEC(MID($B402,6,5))),"--")</f>
        <v>tmpB</v>
      </c>
      <c r="L402" s="27">
        <f t="shared" si="58"/>
        <v>1</v>
      </c>
      <c r="M402" s="27" t="str" cm="1">
        <f t="array" ref="M402">IF(AND(I402&lt;&gt;"CONST",L402=0),INDEX(Source2!A:A,16-BIN2DEC(MID($B402,11,4))),"--")</f>
        <v>--</v>
      </c>
      <c r="N402" s="23" t="str" cm="1">
        <f t="array" ref="N402">IF(AND(I402&lt;&gt;"CONST",L402=0),INDEX('D2'!A:A,4-BIN2DEC(MID($B402,15,2))),"--")</f>
        <v>--</v>
      </c>
      <c r="O402" s="6">
        <f t="shared" si="59"/>
        <v>0</v>
      </c>
      <c r="P402" s="6">
        <f t="shared" si="60"/>
        <v>0</v>
      </c>
      <c r="Q402" s="6">
        <f t="shared" si="61"/>
        <v>0</v>
      </c>
      <c r="R402" s="3" t="str" cm="1">
        <f t="array" ref="R402">INDEX(Types!A:A,1+BIN2DEC(MID($B402,20,2)))</f>
        <v>ALU</v>
      </c>
      <c r="S402" s="3" t="str" cm="1">
        <f t="array" ref="S402">IF(R402="ALU",INDEX(ALUOps!A:A,32-BIN2DEC(MID($B402,22,5))),"")</f>
        <v>DIV</v>
      </c>
      <c r="T402" s="3" t="str" cm="1">
        <f t="array" ref="T402">IF(R402="ALU",INDEX(Tmp!A:A,4-BIN2DEC(MID($B402,27,2))),"")</f>
        <v>tmpC</v>
      </c>
      <c r="U402" s="6">
        <f t="shared" si="62"/>
        <v>1</v>
      </c>
      <c r="V402" t="str" cm="1">
        <f t="array" ref="V402">IF(R402="Jump",INDEX(Jcond!A:A,16-BIN2DEC(MID($B402,22,4))),"")</f>
        <v/>
      </c>
      <c r="W402" t="str">
        <f t="shared" si="63"/>
        <v/>
      </c>
      <c r="X402" s="5" t="str" cm="1">
        <f t="array" ref="X402">IF(R402="Control",INDEX(IC!A:A,16-BIN2DEC(MID($B402,21,4))),"")</f>
        <v/>
      </c>
      <c r="Y402" s="5" t="str" cm="1">
        <f t="array" ref="Y402">IF(X402="CALL",INDEX(Subroutines!A:A,32-BIN2DEC(MID($B402,25,5))),"")</f>
        <v/>
      </c>
      <c r="Z402" s="5" t="str" cm="1">
        <f t="array" ref="Z402">IF(R402="Control",INDEX(EC!A:A,8-BIN2DEC(MID($B402,25,3))),"")</f>
        <v/>
      </c>
      <c r="AA402" s="5" t="str" cm="1">
        <f t="array" ref="AA402">IF(R402="Control",INDEX(SR!A:A,4-BIN2DEC(MID($B402,28,2))),"")</f>
        <v/>
      </c>
      <c r="AJ402" s="1" t="s">
        <v>382</v>
      </c>
    </row>
    <row r="403" spans="1:36" x14ac:dyDescent="0.25">
      <c r="A403" s="4" t="str">
        <f t="shared" si="56"/>
        <v>191</v>
      </c>
      <c r="B403" s="2" t="s">
        <v>284</v>
      </c>
      <c r="C403" s="35" t="s">
        <v>1135</v>
      </c>
      <c r="D403" s="3"/>
      <c r="E403" s="3"/>
      <c r="F403" s="3"/>
      <c r="G403" s="3"/>
      <c r="H403" s="3">
        <f t="shared" si="57"/>
        <v>0</v>
      </c>
      <c r="I403" s="27" t="str" cm="1">
        <f t="array" ref="I403">IF(H403=0,INDEX(Source1!A:A, 32-BIN2DEC(LEFT($B403,5))),"--")</f>
        <v>SIGMA</v>
      </c>
      <c r="J403" s="63" t="str">
        <f t="shared" si="55"/>
        <v>--</v>
      </c>
      <c r="K403" s="27" t="str" cm="1">
        <f t="array" ref="K403">IF(H403=0,INDEX(Dest1!A:A,32-BIN2DEC(MID($B403,6,5))),"--")</f>
        <v>NULL</v>
      </c>
      <c r="L403" s="27">
        <f t="shared" si="58"/>
        <v>0</v>
      </c>
      <c r="M403" s="27" t="str" cm="1">
        <f t="array" ref="M403">IF(AND(I403&lt;&gt;"CONST",L403=0),INDEX(Source2!A:A,16-BIN2DEC(MID($B403,11,4))),"--")</f>
        <v>SIGMA</v>
      </c>
      <c r="N403" s="23" t="str" cm="1">
        <f t="array" ref="N403">IF(AND(I403&lt;&gt;"CONST",L403=0),INDEX('D2'!A:A,4-BIN2DEC(MID($B403,15,2))),"--")</f>
        <v>tmpB</v>
      </c>
      <c r="O403" s="6">
        <f t="shared" si="59"/>
        <v>0</v>
      </c>
      <c r="P403" s="6">
        <f t="shared" si="60"/>
        <v>0</v>
      </c>
      <c r="Q403" s="6">
        <f t="shared" si="61"/>
        <v>0</v>
      </c>
      <c r="R403" s="3" t="str" cm="1">
        <f t="array" ref="R403">INDEX(Types!A:A,1+BIN2DEC(MID($B403,20,2)))</f>
        <v>ALU</v>
      </c>
      <c r="S403" s="3" t="str" cm="1">
        <f t="array" ref="S403">IF(R403="ALU",INDEX(ALUOps!A:A,32-BIN2DEC(MID($B403,22,5))),"")</f>
        <v>DIV</v>
      </c>
      <c r="T403" s="3" t="str" cm="1">
        <f t="array" ref="T403">IF(R403="ALU",INDEX(Tmp!A:A,4-BIN2DEC(MID($B403,27,2))),"")</f>
        <v>tmpC</v>
      </c>
      <c r="U403" s="6">
        <f t="shared" si="62"/>
        <v>0</v>
      </c>
      <c r="V403" t="str" cm="1">
        <f t="array" ref="V403">IF(R403="Jump",INDEX(Jcond!A:A,16-BIN2DEC(MID($B403,22,4))),"")</f>
        <v/>
      </c>
      <c r="W403" t="str">
        <f t="shared" si="63"/>
        <v/>
      </c>
      <c r="X403" s="5" t="str" cm="1">
        <f t="array" ref="X403">IF(R403="Control",INDEX(IC!A:A,16-BIN2DEC(MID($B403,21,4))),"")</f>
        <v/>
      </c>
      <c r="Y403" s="5" t="str" cm="1">
        <f t="array" ref="Y403">IF(X403="CALL",INDEX(Subroutines!A:A,32-BIN2DEC(MID($B403,25,5))),"")</f>
        <v/>
      </c>
      <c r="Z403" s="5" t="str" cm="1">
        <f t="array" ref="Z403">IF(R403="Control",INDEX(EC!A:A,8-BIN2DEC(MID($B403,25,3))),"")</f>
        <v/>
      </c>
      <c r="AA403" s="5" t="str" cm="1">
        <f t="array" ref="AA403">IF(R403="Control",INDEX(SR!A:A,4-BIN2DEC(MID($B403,28,2))),"")</f>
        <v/>
      </c>
    </row>
    <row r="404" spans="1:36" x14ac:dyDescent="0.25">
      <c r="A404" s="4" t="str">
        <f t="shared" si="56"/>
        <v>192</v>
      </c>
      <c r="B404" s="2" t="s">
        <v>390</v>
      </c>
      <c r="C404" s="35" t="s">
        <v>488</v>
      </c>
      <c r="D404" s="3"/>
      <c r="E404" s="3"/>
      <c r="F404" s="3"/>
      <c r="G404" s="3"/>
      <c r="H404" s="3">
        <f t="shared" si="57"/>
        <v>0</v>
      </c>
      <c r="I404" s="27" t="str" cm="1">
        <f t="array" ref="I404">IF(H404=0,INDEX(Source1!A:A, 32-BIN2DEC(LEFT($B404,5))),"--")</f>
        <v>tmpA</v>
      </c>
      <c r="J404" s="63" t="str">
        <f t="shared" si="55"/>
        <v>--</v>
      </c>
      <c r="K404" s="27" t="str" cm="1">
        <f t="array" ref="K404">IF(H404=0,INDEX(Dest1!A:A,32-BIN2DEC(MID($B404,6,5))),"--")</f>
        <v>A</v>
      </c>
      <c r="L404" s="27">
        <f t="shared" si="58"/>
        <v>1</v>
      </c>
      <c r="M404" s="27" t="str" cm="1">
        <f t="array" ref="M404">IF(AND(I404&lt;&gt;"CONST",L404=0),INDEX(Source2!A:A,16-BIN2DEC(MID($B404,11,4))),"--")</f>
        <v>--</v>
      </c>
      <c r="N404" s="23" t="str" cm="1">
        <f t="array" ref="N404">IF(AND(I404&lt;&gt;"CONST",L404=0),INDEX('D2'!A:A,4-BIN2DEC(MID($B404,15,2))),"--")</f>
        <v>--</v>
      </c>
      <c r="O404" s="6">
        <f t="shared" si="59"/>
        <v>0</v>
      </c>
      <c r="P404" s="6">
        <f t="shared" si="60"/>
        <v>0</v>
      </c>
      <c r="Q404" s="6">
        <f t="shared" si="61"/>
        <v>0</v>
      </c>
      <c r="R404" s="3" t="str" cm="1">
        <f t="array" ref="R404">INDEX(Types!A:A,1+BIN2DEC(MID($B404,20,2)))</f>
        <v>Jump</v>
      </c>
      <c r="S404" s="3" t="str" cm="1">
        <f t="array" ref="S404">IF(R404="ALU",INDEX(ALUOps!A:A,32-BIN2DEC(MID($B404,22,5))),"")</f>
        <v/>
      </c>
      <c r="T404" s="3" t="str" cm="1">
        <f t="array" ref="T404">IF(R404="ALU",INDEX(Tmp!A:A,4-BIN2DEC(MID($B404,27,2))),"")</f>
        <v/>
      </c>
      <c r="U404" s="6" t="str">
        <f t="shared" si="62"/>
        <v/>
      </c>
      <c r="V404" t="str" cm="1">
        <f t="array" ref="V404">IF(R404="Jump",INDEX(Jcond!A:A,16-BIN2DEC(MID($B404,22,4))),"")</f>
        <v>JNW</v>
      </c>
      <c r="W404" s="44">
        <f t="shared" si="63"/>
        <v>14</v>
      </c>
      <c r="X404" s="5" t="str" cm="1">
        <f t="array" ref="X404">IF(R404="Control",INDEX(IC!A:A,16-BIN2DEC(MID($B404,21,4))),"")</f>
        <v/>
      </c>
      <c r="Y404" s="5" t="str" cm="1">
        <f t="array" ref="Y404">IF(X404="CALL",INDEX(Subroutines!A:A,32-BIN2DEC(MID($B404,25,5))),"")</f>
        <v/>
      </c>
      <c r="Z404" s="5" t="str" cm="1">
        <f t="array" ref="Z404">IF(R404="Control",INDEX(EC!A:A,8-BIN2DEC(MID($B404,25,3))),"")</f>
        <v/>
      </c>
      <c r="AA404" s="5" t="str" cm="1">
        <f t="array" ref="AA404">IF(R404="Control",INDEX(SR!A:A,4-BIN2DEC(MID($B404,28,2))),"")</f>
        <v/>
      </c>
      <c r="AE404" s="1" t="s">
        <v>1276</v>
      </c>
    </row>
    <row r="405" spans="1:36" x14ac:dyDescent="0.25">
      <c r="A405" s="4" t="str">
        <f t="shared" si="56"/>
        <v>193</v>
      </c>
      <c r="B405" s="2" t="s">
        <v>391</v>
      </c>
      <c r="C405" s="35" t="s">
        <v>932</v>
      </c>
      <c r="D405" s="3"/>
      <c r="E405" s="3"/>
      <c r="F405" s="3"/>
      <c r="G405" s="3"/>
      <c r="H405" s="3">
        <f t="shared" si="57"/>
        <v>0</v>
      </c>
      <c r="I405" s="27" t="str" cm="1">
        <f t="array" ref="I405">IF(H405=0,INDEX(Source1!A:A, 32-BIN2DEC(LEFT($B405,5))),"--")</f>
        <v>tmpB</v>
      </c>
      <c r="J405" s="63" t="str">
        <f t="shared" si="55"/>
        <v>--</v>
      </c>
      <c r="K405" s="27" t="str" cm="1">
        <f t="array" ref="K405">IF(H405=0,INDEX(Dest1!A:A,32-BIN2DEC(MID($B405,6,5))),"--")</f>
        <v>D</v>
      </c>
      <c r="L405" s="27">
        <f t="shared" si="58"/>
        <v>1</v>
      </c>
      <c r="M405" s="27" t="str" cm="1">
        <f t="array" ref="M405">IF(AND(I405&lt;&gt;"CONST",L405=0),INDEX(Source2!A:A,16-BIN2DEC(MID($B405,11,4))),"--")</f>
        <v>--</v>
      </c>
      <c r="N405" s="23" t="str" cm="1">
        <f t="array" ref="N405">IF(AND(I405&lt;&gt;"CONST",L405=0),INDEX('D2'!A:A,4-BIN2DEC(MID($B405,15,2))),"--")</f>
        <v>--</v>
      </c>
      <c r="O405" s="6">
        <f t="shared" si="59"/>
        <v>0</v>
      </c>
      <c r="P405" s="6">
        <f t="shared" si="60"/>
        <v>0</v>
      </c>
      <c r="Q405" s="6">
        <f t="shared" si="61"/>
        <v>1</v>
      </c>
      <c r="R405" s="3" t="str" cm="1">
        <f t="array" ref="R405">INDEX(Types!A:A,1+BIN2DEC(MID($B405,20,2)))</f>
        <v>Control</v>
      </c>
      <c r="S405" s="3" t="str" cm="1">
        <f t="array" ref="S405">IF(R405="ALU",INDEX(ALUOps!A:A,32-BIN2DEC(MID($B405,22,5))),"")</f>
        <v/>
      </c>
      <c r="T405" s="3" t="str" cm="1">
        <f t="array" ref="T405">IF(R405="ALU",INDEX(Tmp!A:A,4-BIN2DEC(MID($B405,27,2))),"")</f>
        <v/>
      </c>
      <c r="U405" s="6" t="str">
        <f t="shared" si="62"/>
        <v/>
      </c>
      <c r="V405" t="str" cm="1">
        <f t="array" ref="V405">IF(R405="Jump",INDEX(Jcond!A:A,16-BIN2DEC(MID($B405,22,4))),"")</f>
        <v/>
      </c>
      <c r="W405" t="str">
        <f t="shared" si="63"/>
        <v/>
      </c>
      <c r="X405" s="5" t="str" cm="1">
        <f t="array" ref="X405">IF(R405="Control",INDEX(IC!A:A,16-BIN2DEC(MID($B405,21,4))),"")</f>
        <v>--</v>
      </c>
      <c r="Y405" s="5" t="str" cm="1">
        <f t="array" ref="Y405">IF(X405="CALL",INDEX(Subroutines!A:A,32-BIN2DEC(MID($B405,25,5))),"")</f>
        <v/>
      </c>
      <c r="Z405" s="5" t="str" cm="1">
        <f t="array" ref="Z405">IF(R405="Control",INDEX(EC!A:A,8-BIN2DEC(MID($B405,25,3))),"")</f>
        <v>--</v>
      </c>
      <c r="AA405" s="5" t="str" cm="1">
        <f t="array" ref="AA405">IF(R405="Control",INDEX(SR!A:A,4-BIN2DEC(MID($B405,28,2))),"")</f>
        <v>--</v>
      </c>
    </row>
    <row r="406" spans="1:36" x14ac:dyDescent="0.25">
      <c r="A406" s="4" t="str">
        <f t="shared" si="56"/>
        <v>194</v>
      </c>
      <c r="B406" s="2" t="s">
        <v>4</v>
      </c>
      <c r="C406" s="35" t="s">
        <v>1152</v>
      </c>
      <c r="D406" s="2" t="s">
        <v>392</v>
      </c>
      <c r="E406" s="2" t="s">
        <v>933</v>
      </c>
      <c r="F406" s="2" t="s">
        <v>932</v>
      </c>
      <c r="G406" s="2"/>
      <c r="H406" s="3">
        <f t="shared" si="57"/>
        <v>1</v>
      </c>
      <c r="I406" s="27" t="str" cm="1">
        <f t="array" ref="I406">IF(H406=0,INDEX(Source1!A:A, 32-BIN2DEC(LEFT($B406,5))),"--")</f>
        <v>--</v>
      </c>
      <c r="J406" s="63" t="str">
        <f t="shared" si="55"/>
        <v>--</v>
      </c>
      <c r="K406" s="27" t="str" cm="1">
        <f t="array" ref="K406">IF(H406=0,INDEX(Dest1!A:A,32-BIN2DEC(MID($B406,6,5))),"--")</f>
        <v>--</v>
      </c>
      <c r="L406" s="27">
        <f t="shared" si="58"/>
        <v>1</v>
      </c>
      <c r="M406" s="27" t="str" cm="1">
        <f t="array" ref="M406">IF(AND(I406&lt;&gt;"CONST",L406=0),INDEX(Source2!A:A,16-BIN2DEC(MID($B406,11,4))),"--")</f>
        <v>--</v>
      </c>
      <c r="N406" s="23" t="str" cm="1">
        <f t="array" ref="N406">IF(AND(I406&lt;&gt;"CONST",L406=0),INDEX('D2'!A:A,4-BIN2DEC(MID($B406,15,2))),"--")</f>
        <v>--</v>
      </c>
      <c r="O406" s="6">
        <f t="shared" si="59"/>
        <v>0</v>
      </c>
      <c r="P406" s="6">
        <f t="shared" si="60"/>
        <v>0</v>
      </c>
      <c r="Q406" s="6">
        <f t="shared" si="61"/>
        <v>0</v>
      </c>
      <c r="R406" s="3" t="str" cm="1">
        <f t="array" ref="R406">INDEX(Types!A:A,1+BIN2DEC(MID($B406,20,2)))</f>
        <v>Control</v>
      </c>
      <c r="S406" s="3" t="str" cm="1">
        <f t="array" ref="S406">IF(R406="ALU",INDEX(ALUOps!A:A,32-BIN2DEC(MID($B406,22,5))),"")</f>
        <v/>
      </c>
      <c r="T406" s="3" t="str" cm="1">
        <f t="array" ref="T406">IF(R406="ALU",INDEX(Tmp!A:A,4-BIN2DEC(MID($B406,27,2))),"")</f>
        <v/>
      </c>
      <c r="U406" s="6" t="str">
        <f t="shared" si="62"/>
        <v/>
      </c>
      <c r="V406" t="str" cm="1">
        <f t="array" ref="V406">IF(R406="Jump",INDEX(Jcond!A:A,16-BIN2DEC(MID($B406,22,4))),"")</f>
        <v/>
      </c>
      <c r="W406" t="str">
        <f t="shared" si="63"/>
        <v/>
      </c>
      <c r="X406" s="5" t="str" cm="1">
        <f t="array" ref="X406">IF(R406="Control",INDEX(IC!A:A,16-BIN2DEC(MID($B406,21,4))),"")</f>
        <v>--</v>
      </c>
      <c r="Y406" s="5" t="str" cm="1">
        <f t="array" ref="Y406">IF(X406="CALL",INDEX(Subroutines!A:A,32-BIN2DEC(MID($B406,25,5))),"")</f>
        <v/>
      </c>
      <c r="Z406" s="5" t="str" cm="1">
        <f t="array" ref="Z406">IF(R406="Control",INDEX(EC!A:A,8-BIN2DEC(MID($B406,25,3))),"")</f>
        <v>--</v>
      </c>
      <c r="AA406" s="5" t="str" cm="1">
        <f t="array" ref="AA406">IF(R406="Control",INDEX(SR!A:A,4-BIN2DEC(MID($B406,28,2))),"")</f>
        <v>--</v>
      </c>
      <c r="AJ406" s="1" t="s">
        <v>382</v>
      </c>
    </row>
    <row r="407" spans="1:36" x14ac:dyDescent="0.25">
      <c r="A407" s="4" t="str">
        <f t="shared" si="56"/>
        <v>195</v>
      </c>
      <c r="B407" s="2" t="s">
        <v>393</v>
      </c>
      <c r="C407" s="45" t="s">
        <v>1153</v>
      </c>
      <c r="D407" s="3"/>
      <c r="E407" s="3"/>
      <c r="F407" s="3"/>
      <c r="G407" s="3"/>
      <c r="H407" s="3">
        <f t="shared" si="57"/>
        <v>0</v>
      </c>
      <c r="I407" s="27" t="str" cm="1">
        <f t="array" ref="I407">IF(H407=0,INDEX(Source1!A:A, 32-BIN2DEC(LEFT($B407,5))),"--")</f>
        <v>ZERO</v>
      </c>
      <c r="J407" s="63" t="str">
        <f t="shared" si="55"/>
        <v>--</v>
      </c>
      <c r="K407" s="27" t="str" cm="1">
        <f t="array" ref="K407">IF(H407=0,INDEX(Dest1!A:A,32-BIN2DEC(MID($B407,6,5))),"--")</f>
        <v>tmpBL</v>
      </c>
      <c r="L407" s="27">
        <f t="shared" si="58"/>
        <v>1</v>
      </c>
      <c r="M407" s="27" t="str" cm="1">
        <f t="array" ref="M407">IF(AND(I407&lt;&gt;"CONST",L407=0),INDEX(Source2!A:A,16-BIN2DEC(MID($B407,11,4))),"--")</f>
        <v>--</v>
      </c>
      <c r="N407" s="23" t="str" cm="1">
        <f t="array" ref="N407">IF(AND(I407&lt;&gt;"CONST",L407=0),INDEX('D2'!A:A,4-BIN2DEC(MID($B407,15,2))),"--")</f>
        <v>--</v>
      </c>
      <c r="O407" s="6">
        <f t="shared" si="59"/>
        <v>0</v>
      </c>
      <c r="P407" s="6">
        <f t="shared" si="60"/>
        <v>0</v>
      </c>
      <c r="Q407" s="6">
        <f t="shared" si="61"/>
        <v>0</v>
      </c>
      <c r="R407" s="3" t="str" cm="1">
        <f t="array" ref="R407">INDEX(Types!A:A,1+BIN2DEC(MID($B407,20,2)))</f>
        <v>Control</v>
      </c>
      <c r="S407" s="3" t="str" cm="1">
        <f t="array" ref="S407">IF(R407="ALU",INDEX(ALUOps!A:A,32-BIN2DEC(MID($B407,22,5))),"")</f>
        <v/>
      </c>
      <c r="T407" s="3" t="str" cm="1">
        <f t="array" ref="T407">IF(R407="ALU",INDEX(Tmp!A:A,4-BIN2DEC(MID($B407,27,2))),"")</f>
        <v/>
      </c>
      <c r="U407" s="6" t="str">
        <f t="shared" si="62"/>
        <v/>
      </c>
      <c r="V407" t="str" cm="1">
        <f t="array" ref="V407">IF(R407="Jump",INDEX(Jcond!A:A,16-BIN2DEC(MID($B407,22,4))),"")</f>
        <v/>
      </c>
      <c r="W407" t="str">
        <f t="shared" si="63"/>
        <v/>
      </c>
      <c r="X407" s="5" t="str" cm="1">
        <f t="array" ref="X407">IF(R407="Control",INDEX(IC!A:A,16-BIN2DEC(MID($B407,21,4))),"")</f>
        <v>CALL</v>
      </c>
      <c r="Y407" s="5" t="str" cm="1">
        <f t="array" ref="Y407">IF(X407="CALL",INDEX(Subroutines!A:A,32-BIN2DEC(MID($B407,25,5))),"")</f>
        <v>INT</v>
      </c>
      <c r="Z407" s="5" t="str" cm="1">
        <f t="array" ref="Z407">IF(R407="Control",INDEX(EC!A:A,8-BIN2DEC(MID($B407,25,3))),"")</f>
        <v>{0}</v>
      </c>
      <c r="AA407" s="5" t="str" cm="1">
        <f t="array" ref="AA407">IF(R407="Control",INDEX(SR!A:A,4-BIN2DEC(MID($B407,28,2))),"")</f>
        <v>SS</v>
      </c>
      <c r="AE407" s="1" t="s">
        <v>1274</v>
      </c>
    </row>
    <row r="408" spans="1:36" x14ac:dyDescent="0.25">
      <c r="A408" s="4" t="str">
        <f t="shared" si="56"/>
        <v>196</v>
      </c>
      <c r="B408" s="2" t="s">
        <v>394</v>
      </c>
      <c r="C408" s="45" t="s">
        <v>1154</v>
      </c>
      <c r="D408" s="3"/>
      <c r="E408" s="3"/>
      <c r="F408" s="3"/>
      <c r="G408" s="3"/>
      <c r="H408" s="3">
        <f t="shared" si="57"/>
        <v>0</v>
      </c>
      <c r="I408" s="27" t="str" cm="1">
        <f t="array" ref="I408">IF(H408=0,INDEX(Source1!A:A, 32-BIN2DEC(LEFT($B408,5))),"--")</f>
        <v>tmpB</v>
      </c>
      <c r="J408" s="63" t="str">
        <f t="shared" si="55"/>
        <v>--</v>
      </c>
      <c r="K408" s="27" t="str" cm="1">
        <f t="array" ref="K408">IF(H408=0,INDEX(Dest1!A:A,32-BIN2DEC(MID($B408,6,5))),"--")</f>
        <v>AH</v>
      </c>
      <c r="L408" s="27">
        <f t="shared" si="58"/>
        <v>1</v>
      </c>
      <c r="M408" s="27" t="str" cm="1">
        <f t="array" ref="M408">IF(AND(I408&lt;&gt;"CONST",L408=0),INDEX(Source2!A:A,16-BIN2DEC(MID($B408,11,4))),"--")</f>
        <v>--</v>
      </c>
      <c r="N408" s="23" t="str" cm="1">
        <f t="array" ref="N408">IF(AND(I408&lt;&gt;"CONST",L408=0),INDEX('D2'!A:A,4-BIN2DEC(MID($B408,15,2))),"--")</f>
        <v>--</v>
      </c>
      <c r="O408" s="6">
        <f t="shared" si="59"/>
        <v>0</v>
      </c>
      <c r="P408" s="6">
        <f t="shared" si="60"/>
        <v>0</v>
      </c>
      <c r="Q408" s="6">
        <f t="shared" si="61"/>
        <v>1</v>
      </c>
      <c r="R408" s="3" t="str" cm="1">
        <f t="array" ref="R408">INDEX(Types!A:A,1+BIN2DEC(MID($B408,20,2)))</f>
        <v>Control</v>
      </c>
      <c r="S408" s="3" t="str" cm="1">
        <f t="array" ref="S408">IF(R408="ALU",INDEX(ALUOps!A:A,32-BIN2DEC(MID($B408,22,5))),"")</f>
        <v/>
      </c>
      <c r="T408" s="3" t="str" cm="1">
        <f t="array" ref="T408">IF(R408="ALU",INDEX(Tmp!A:A,4-BIN2DEC(MID($B408,27,2))),"")</f>
        <v/>
      </c>
      <c r="U408" s="6" t="str">
        <f t="shared" si="62"/>
        <v/>
      </c>
      <c r="V408" t="str" cm="1">
        <f t="array" ref="V408">IF(R408="Jump",INDEX(Jcond!A:A,16-BIN2DEC(MID($B408,22,4))),"")</f>
        <v/>
      </c>
      <c r="W408" t="str">
        <f t="shared" si="63"/>
        <v/>
      </c>
      <c r="X408" s="5" t="str" cm="1">
        <f t="array" ref="X408">IF(R408="Control",INDEX(IC!A:A,16-BIN2DEC(MID($B408,21,4))),"")</f>
        <v>--</v>
      </c>
      <c r="Y408" s="5" t="str" cm="1">
        <f t="array" ref="Y408">IF(X408="CALL",INDEX(Subroutines!A:A,32-BIN2DEC(MID($B408,25,5))),"")</f>
        <v/>
      </c>
      <c r="Z408" s="5" t="str" cm="1">
        <f t="array" ref="Z408">IF(R408="Control",INDEX(EC!A:A,8-BIN2DEC(MID($B408,25,3))),"")</f>
        <v>--</v>
      </c>
      <c r="AA408" s="5" t="str" cm="1">
        <f t="array" ref="AA408">IF(R408="Control",INDEX(SR!A:A,4-BIN2DEC(MID($B408,28,2))),"")</f>
        <v>--</v>
      </c>
    </row>
    <row r="409" spans="1:36" s="20" customFormat="1" ht="15.75" thickBot="1" x14ac:dyDescent="0.3">
      <c r="A409" s="17" t="str">
        <f t="shared" si="56"/>
        <v>197</v>
      </c>
      <c r="B409" s="18" t="s">
        <v>4</v>
      </c>
      <c r="C409" s="37" t="s">
        <v>1155</v>
      </c>
      <c r="D409" s="19"/>
      <c r="E409" s="19"/>
      <c r="F409" s="19"/>
      <c r="G409" s="19"/>
      <c r="H409" s="19">
        <f t="shared" si="57"/>
        <v>1</v>
      </c>
      <c r="I409" s="29" t="str" cm="1">
        <f t="array" ref="I409">IF(H409=0,INDEX(Source1!A:A, 32-BIN2DEC(LEFT($B409,5))),"--")</f>
        <v>--</v>
      </c>
      <c r="J409" s="65" t="str">
        <f t="shared" si="55"/>
        <v>--</v>
      </c>
      <c r="K409" s="29" t="str" cm="1">
        <f t="array" ref="K409">IF(H409=0,INDEX(Dest1!A:A,32-BIN2DEC(MID($B409,6,5))),"--")</f>
        <v>--</v>
      </c>
      <c r="L409" s="29">
        <f t="shared" si="58"/>
        <v>1</v>
      </c>
      <c r="M409" s="29" t="str" cm="1">
        <f t="array" ref="M409">IF(AND(I409&lt;&gt;"CONST",L409=0),INDEX(Source2!A:A,16-BIN2DEC(MID($B409,11,4))),"--")</f>
        <v>--</v>
      </c>
      <c r="N409" s="25" t="str" cm="1">
        <f t="array" ref="N409">IF(AND(I409&lt;&gt;"CONST",L409=0),INDEX('D2'!A:A,4-BIN2DEC(MID($B409,15,2))),"--")</f>
        <v>--</v>
      </c>
      <c r="O409" s="21">
        <f t="shared" si="59"/>
        <v>0</v>
      </c>
      <c r="P409" s="21">
        <f t="shared" si="60"/>
        <v>0</v>
      </c>
      <c r="Q409" s="21">
        <f t="shared" si="61"/>
        <v>0</v>
      </c>
      <c r="R409" s="19" t="str" cm="1">
        <f t="array" ref="R409">INDEX(Types!A:A,1+BIN2DEC(MID($B409,20,2)))</f>
        <v>Control</v>
      </c>
      <c r="S409" s="19" t="str" cm="1">
        <f t="array" ref="S409">IF(R409="ALU",INDEX(ALUOps!A:A,32-BIN2DEC(MID($B409,22,5))),"")</f>
        <v/>
      </c>
      <c r="T409" s="19" t="str" cm="1">
        <f t="array" ref="T409">IF(R409="ALU",INDEX(Tmp!A:A,4-BIN2DEC(MID($B409,27,2))),"")</f>
        <v/>
      </c>
      <c r="U409" s="21" t="str">
        <f t="shared" si="62"/>
        <v/>
      </c>
      <c r="V409" s="20" t="str" cm="1">
        <f t="array" ref="V409">IF(R409="Jump",INDEX(Jcond!A:A,16-BIN2DEC(MID($B409,22,4))),"")</f>
        <v/>
      </c>
      <c r="W409" s="20" t="str">
        <f t="shared" si="63"/>
        <v/>
      </c>
      <c r="X409" s="53" t="str" cm="1">
        <f t="array" ref="X409">IF(R409="Control",INDEX(IC!A:A,16-BIN2DEC(MID($B409,21,4))),"")</f>
        <v>--</v>
      </c>
      <c r="Y409" s="53" t="str" cm="1">
        <f t="array" ref="Y409">IF(X409="CALL",INDEX(Subroutines!A:A,32-BIN2DEC(MID($B409,25,5))),"")</f>
        <v/>
      </c>
      <c r="Z409" s="53" t="str" cm="1">
        <f t="array" ref="Z409">IF(R409="Control",INDEX(EC!A:A,8-BIN2DEC(MID($B409,25,3))),"")</f>
        <v>--</v>
      </c>
      <c r="AA409" s="53" t="str" cm="1">
        <f t="array" ref="AA409">IF(R409="Control",INDEX(SR!A:A,4-BIN2DEC(MID($B409,28,2))),"")</f>
        <v>--</v>
      </c>
      <c r="AE409" s="59"/>
    </row>
    <row r="410" spans="1:36" x14ac:dyDescent="0.25">
      <c r="A410" s="4" t="str">
        <f t="shared" si="56"/>
        <v>198</v>
      </c>
      <c r="B410" s="2" t="s">
        <v>395</v>
      </c>
      <c r="C410" s="35" t="s">
        <v>1126</v>
      </c>
      <c r="D410" s="2" t="s">
        <v>396</v>
      </c>
      <c r="E410" s="2" t="s">
        <v>933</v>
      </c>
      <c r="F410" s="2" t="s">
        <v>462</v>
      </c>
      <c r="G410" s="2"/>
      <c r="H410" s="3">
        <f t="shared" si="57"/>
        <v>0</v>
      </c>
      <c r="I410" s="27" t="str" cm="1">
        <f t="array" ref="I410">IF(H410=0,INDEX(Source1!A:A, 32-BIN2DEC(LEFT($B410,5))),"--")</f>
        <v>OP1</v>
      </c>
      <c r="J410" s="63" t="str">
        <f t="shared" si="55"/>
        <v>--</v>
      </c>
      <c r="K410" s="27" t="str" cm="1">
        <f t="array" ref="K410">IF(H410=0,INDEX(Dest1!A:A,32-BIN2DEC(MID($B410,6,5))),"--")</f>
        <v>tmpB</v>
      </c>
      <c r="L410" s="27">
        <f t="shared" si="58"/>
        <v>1</v>
      </c>
      <c r="M410" s="27" t="str" cm="1">
        <f t="array" ref="M410">IF(AND(I410&lt;&gt;"CONST",L410=0),INDEX(Source2!A:A,16-BIN2DEC(MID($B410,11,4))),"--")</f>
        <v>--</v>
      </c>
      <c r="N410" s="23" t="str" cm="1">
        <f t="array" ref="N410">IF(AND(I410&lt;&gt;"CONST",L410=0),INDEX('D2'!A:A,4-BIN2DEC(MID($B410,15,2))),"--")</f>
        <v>--</v>
      </c>
      <c r="O410" s="6">
        <f t="shared" si="59"/>
        <v>0</v>
      </c>
      <c r="P410" s="6">
        <f t="shared" si="60"/>
        <v>0</v>
      </c>
      <c r="Q410" s="6">
        <f t="shared" si="61"/>
        <v>0</v>
      </c>
      <c r="R410" s="3" t="str" cm="1">
        <f t="array" ref="R410">INDEX(Types!A:A,1+BIN2DEC(MID($B410,20,2)))</f>
        <v>ALU</v>
      </c>
      <c r="S410" s="3" t="str" cm="1">
        <f t="array" ref="S410">IF(R410="ALU",INDEX(ALUOps!A:A,32-BIN2DEC(MID($B410,22,5))),"")</f>
        <v>MULDIV</v>
      </c>
      <c r="T410" s="3" t="str" cm="1">
        <f t="array" ref="T410">IF(R410="ALU",INDEX(Tmp!A:A,4-BIN2DEC(MID($B410,27,2))),"")</f>
        <v>tmpB</v>
      </c>
      <c r="U410" s="6">
        <f t="shared" si="62"/>
        <v>0</v>
      </c>
      <c r="V410" t="str" cm="1">
        <f t="array" ref="V410">IF(R410="Jump",INDEX(Jcond!A:A,16-BIN2DEC(MID($B410,22,4))),"")</f>
        <v/>
      </c>
      <c r="W410" t="str">
        <f t="shared" si="63"/>
        <v/>
      </c>
      <c r="X410" s="5" t="str" cm="1">
        <f t="array" ref="X410">IF(R410="Control",INDEX(IC!A:A,16-BIN2DEC(MID($B410,21,4))),"")</f>
        <v/>
      </c>
      <c r="Y410" s="5" t="str" cm="1">
        <f t="array" ref="Y410">IF(X410="CALL",INDEX(Subroutines!A:A,32-BIN2DEC(MID($B410,25,5))),"")</f>
        <v/>
      </c>
      <c r="Z410" s="5" t="str" cm="1">
        <f t="array" ref="Z410">IF(R410="Control",INDEX(EC!A:A,8-BIN2DEC(MID($B410,25,3))),"")</f>
        <v/>
      </c>
      <c r="AA410" s="5" t="str" cm="1">
        <f t="array" ref="AA410">IF(R410="Control",INDEX(SR!A:A,4-BIN2DEC(MID($B410,28,2))),"")</f>
        <v/>
      </c>
      <c r="AD410" t="s">
        <v>1162</v>
      </c>
      <c r="AJ410" s="1" t="s">
        <v>397</v>
      </c>
    </row>
    <row r="411" spans="1:36" x14ac:dyDescent="0.25">
      <c r="A411" s="4" t="str">
        <f t="shared" si="56"/>
        <v>199</v>
      </c>
      <c r="B411" s="2" t="s">
        <v>398</v>
      </c>
      <c r="C411" s="35" t="s">
        <v>1127</v>
      </c>
      <c r="D411" s="3"/>
      <c r="E411" s="3"/>
      <c r="F411" s="3"/>
      <c r="G411" s="3"/>
      <c r="H411" s="3">
        <f t="shared" si="57"/>
        <v>0</v>
      </c>
      <c r="I411" s="27" t="str" cm="1">
        <f t="array" ref="I411">IF(H411=0,INDEX(Source1!A:A, 32-BIN2DEC(LEFT($B411,5))),"--")</f>
        <v>CONST</v>
      </c>
      <c r="J411" s="63">
        <f t="shared" si="55"/>
        <v>8</v>
      </c>
      <c r="K411" s="27" t="str" cm="1">
        <f t="array" ref="K411">IF(H411=0,INDEX(Dest1!A:A,32-BIN2DEC(MID($B411,6,5))),"--")</f>
        <v>LC</v>
      </c>
      <c r="L411" s="27">
        <f t="shared" si="58"/>
        <v>0</v>
      </c>
      <c r="M411" s="27" t="str" cm="1">
        <f t="array" ref="M411">IF(AND(I411&lt;&gt;"CONST",L411=0),INDEX(Source2!A:A,16-BIN2DEC(MID($B411,11,4))),"--")</f>
        <v>--</v>
      </c>
      <c r="N411" s="23" t="str" cm="1">
        <f t="array" ref="N411">IF(AND(I411&lt;&gt;"CONST",L411=0),INDEX('D2'!A:A,4-BIN2DEC(MID($B411,15,2))),"--")</f>
        <v>--</v>
      </c>
      <c r="O411" s="6">
        <f t="shared" si="59"/>
        <v>0</v>
      </c>
      <c r="P411" s="6">
        <f t="shared" si="60"/>
        <v>0</v>
      </c>
      <c r="Q411" s="6">
        <f t="shared" si="61"/>
        <v>0</v>
      </c>
      <c r="R411" s="3" t="str" cm="1">
        <f t="array" ref="R411">INDEX(Types!A:A,1+BIN2DEC(MID($B411,20,2)))</f>
        <v>Control</v>
      </c>
      <c r="S411" s="3" t="str" cm="1">
        <f t="array" ref="S411">IF(R411="ALU",INDEX(ALUOps!A:A,32-BIN2DEC(MID($B411,22,5))),"")</f>
        <v/>
      </c>
      <c r="T411" s="3" t="str" cm="1">
        <f t="array" ref="T411">IF(R411="ALU",INDEX(Tmp!A:A,4-BIN2DEC(MID($B411,27,2))),"")</f>
        <v/>
      </c>
      <c r="U411" s="6" t="str">
        <f t="shared" si="62"/>
        <v/>
      </c>
      <c r="V411" t="str" cm="1">
        <f t="array" ref="V411">IF(R411="Jump",INDEX(Jcond!A:A,16-BIN2DEC(MID($B411,22,4))),"")</f>
        <v/>
      </c>
      <c r="W411" t="str">
        <f t="shared" si="63"/>
        <v/>
      </c>
      <c r="X411" s="5" t="str" cm="1">
        <f t="array" ref="X411">IF(R411="Control",INDEX(IC!A:A,16-BIN2DEC(MID($B411,21,4))),"")</f>
        <v>{7}</v>
      </c>
      <c r="Y411" s="5" t="str" cm="1">
        <f t="array" ref="Y411">IF(X411="CALL",INDEX(Subroutines!A:A,32-BIN2DEC(MID($B411,25,5))),"")</f>
        <v/>
      </c>
      <c r="Z411" s="5" t="str" cm="1">
        <f t="array" ref="Z411">IF(R411="Control",INDEX(EC!A:A,8-BIN2DEC(MID($B411,25,3))),"")</f>
        <v>--</v>
      </c>
      <c r="AA411" s="5" t="str" cm="1">
        <f t="array" ref="AA411">IF(R411="Control",INDEX(SR!A:A,4-BIN2DEC(MID($B411,28,2))),"")</f>
        <v>--</v>
      </c>
    </row>
    <row r="412" spans="1:36" x14ac:dyDescent="0.25">
      <c r="A412" s="4" t="str">
        <f t="shared" si="56"/>
        <v>19A</v>
      </c>
      <c r="B412" s="2" t="s">
        <v>399</v>
      </c>
      <c r="C412" s="35" t="s">
        <v>1128</v>
      </c>
      <c r="D412" s="3"/>
      <c r="E412" s="3"/>
      <c r="F412" s="3"/>
      <c r="G412" s="3"/>
      <c r="H412" s="3">
        <f t="shared" si="57"/>
        <v>0</v>
      </c>
      <c r="I412" s="27" t="str" cm="1">
        <f t="array" ref="I412">IF(H412=0,INDEX(Source1!A:A, 32-BIN2DEC(LEFT($B412,5))),"--")</f>
        <v>SIGMA</v>
      </c>
      <c r="J412" s="63" t="str">
        <f t="shared" si="55"/>
        <v>--</v>
      </c>
      <c r="K412" s="27" t="str" cm="1">
        <f t="array" ref="K412">IF(H412=0,INDEX(Dest1!A:A,32-BIN2DEC(MID($B412,6,5))),"--")</f>
        <v>tmpC</v>
      </c>
      <c r="L412" s="27">
        <f t="shared" si="58"/>
        <v>1</v>
      </c>
      <c r="M412" s="27" t="str" cm="1">
        <f t="array" ref="M412">IF(AND(I412&lt;&gt;"CONST",L412=0),INDEX(Source2!A:A,16-BIN2DEC(MID($B412,11,4))),"--")</f>
        <v>--</v>
      </c>
      <c r="N412" s="23" t="str" cm="1">
        <f t="array" ref="N412">IF(AND(I412&lt;&gt;"CONST",L412=0),INDEX('D2'!A:A,4-BIN2DEC(MID($B412,15,2))),"--")</f>
        <v>--</v>
      </c>
      <c r="O412" s="6">
        <f t="shared" si="59"/>
        <v>0</v>
      </c>
      <c r="P412" s="6">
        <f t="shared" si="60"/>
        <v>0</v>
      </c>
      <c r="Q412" s="6">
        <f t="shared" si="61"/>
        <v>0</v>
      </c>
      <c r="R412" s="3" t="str" cm="1">
        <f t="array" ref="R412">INDEX(Types!A:A,1+BIN2DEC(MID($B412,20,2)))</f>
        <v>ALU</v>
      </c>
      <c r="S412" s="3" t="str" cm="1">
        <f t="array" ref="S412">IF(R412="ALU",INDEX(ALUOps!A:A,32-BIN2DEC(MID($B412,22,5))),"")</f>
        <v>PASS</v>
      </c>
      <c r="T412" s="3" t="str" cm="1">
        <f t="array" ref="T412">IF(R412="ALU",INDEX(Tmp!A:A,4-BIN2DEC(MID($B412,27,2))),"")</f>
        <v>tmpB</v>
      </c>
      <c r="U412" s="6">
        <f t="shared" si="62"/>
        <v>0</v>
      </c>
      <c r="V412" t="str" cm="1">
        <f t="array" ref="V412">IF(R412="Jump",INDEX(Jcond!A:A,16-BIN2DEC(MID($B412,22,4))),"")</f>
        <v/>
      </c>
      <c r="W412" t="str">
        <f t="shared" si="63"/>
        <v/>
      </c>
      <c r="X412" s="5" t="str" cm="1">
        <f t="array" ref="X412">IF(R412="Control",INDEX(IC!A:A,16-BIN2DEC(MID($B412,21,4))),"")</f>
        <v/>
      </c>
      <c r="Y412" s="5" t="str" cm="1">
        <f t="array" ref="Y412">IF(X412="CALL",INDEX(Subroutines!A:A,32-BIN2DEC(MID($B412,25,5))),"")</f>
        <v/>
      </c>
      <c r="Z412" s="5" t="str" cm="1">
        <f t="array" ref="Z412">IF(R412="Control",INDEX(EC!A:A,8-BIN2DEC(MID($B412,25,3))),"")</f>
        <v/>
      </c>
      <c r="AA412" s="5" t="str" cm="1">
        <f t="array" ref="AA412">IF(R412="Control",INDEX(SR!A:A,4-BIN2DEC(MID($B412,28,2))),"")</f>
        <v/>
      </c>
    </row>
    <row r="413" spans="1:36" x14ac:dyDescent="0.25">
      <c r="A413" s="4" t="str">
        <f t="shared" si="56"/>
        <v>19B</v>
      </c>
      <c r="B413" s="2" t="s">
        <v>400</v>
      </c>
      <c r="C413" s="35" t="s">
        <v>1129</v>
      </c>
      <c r="D413" s="3"/>
      <c r="E413" s="3"/>
      <c r="F413" s="3"/>
      <c r="G413" s="3"/>
      <c r="H413" s="3">
        <f t="shared" si="57"/>
        <v>0</v>
      </c>
      <c r="I413" s="27" t="str" cm="1">
        <f t="array" ref="I413">IF(H413=0,INDEX(Source1!A:A, 32-BIN2DEC(LEFT($B413,5))),"--")</f>
        <v>D</v>
      </c>
      <c r="J413" s="63" t="str">
        <f t="shared" si="55"/>
        <v>--</v>
      </c>
      <c r="K413" s="27" t="str" cm="1">
        <f t="array" ref="K413">IF(H413=0,INDEX(Dest1!A:A,32-BIN2DEC(MID($B413,6,5))),"--")</f>
        <v>tmpB</v>
      </c>
      <c r="L413" s="27">
        <f t="shared" si="58"/>
        <v>0</v>
      </c>
      <c r="M413" s="27" t="str" cm="1">
        <f t="array" ref="M413">IF(AND(I413&lt;&gt;"CONST",L413=0),INDEX(Source2!A:A,16-BIN2DEC(MID($B413,11,4))),"--")</f>
        <v>SIGMA</v>
      </c>
      <c r="N413" s="23" t="str" cm="1">
        <f t="array" ref="N413">IF(AND(I413&lt;&gt;"CONST",L413=0),INDEX('D2'!A:A,4-BIN2DEC(MID($B413,15,2))),"--")</f>
        <v>tmpA</v>
      </c>
      <c r="O413" s="6">
        <f t="shared" si="59"/>
        <v>0</v>
      </c>
      <c r="P413" s="6">
        <f t="shared" si="60"/>
        <v>0</v>
      </c>
      <c r="Q413" s="6">
        <f t="shared" si="61"/>
        <v>0</v>
      </c>
      <c r="R413" s="3" t="str" cm="1">
        <f t="array" ref="R413">INDEX(Types!A:A,1+BIN2DEC(MID($B413,20,2)))</f>
        <v>Jump</v>
      </c>
      <c r="S413" s="3" t="str" cm="1">
        <f t="array" ref="S413">IF(R413="ALU",INDEX(ALUOps!A:A,32-BIN2DEC(MID($B413,22,5))),"")</f>
        <v/>
      </c>
      <c r="T413" s="3" t="str" cm="1">
        <f t="array" ref="T413">IF(R413="ALU",INDEX(Tmp!A:A,4-BIN2DEC(MID($B413,27,2))),"")</f>
        <v/>
      </c>
      <c r="U413" s="6" t="str">
        <f t="shared" si="62"/>
        <v/>
      </c>
      <c r="V413" t="str" cm="1">
        <f t="array" ref="V413">IF(R413="Jump",INDEX(Jcond!A:A,16-BIN2DEC(MID($B413,22,4))),"")</f>
        <v>JNW</v>
      </c>
      <c r="W413" s="44">
        <f t="shared" si="63"/>
        <v>5</v>
      </c>
      <c r="X413" s="5" t="str" cm="1">
        <f t="array" ref="X413">IF(R413="Control",INDEX(IC!A:A,16-BIN2DEC(MID($B413,21,4))),"")</f>
        <v/>
      </c>
      <c r="Y413" s="5" t="str" cm="1">
        <f t="array" ref="Y413">IF(X413="CALL",INDEX(Subroutines!A:A,32-BIN2DEC(MID($B413,25,5))),"")</f>
        <v/>
      </c>
      <c r="Z413" s="5" t="str" cm="1">
        <f t="array" ref="Z413">IF(R413="Control",INDEX(EC!A:A,8-BIN2DEC(MID($B413,25,3))),"")</f>
        <v/>
      </c>
      <c r="AA413" s="5" t="str" cm="1">
        <f t="array" ref="AA413">IF(R413="Control",INDEX(SR!A:A,4-BIN2DEC(MID($B413,28,2))),"")</f>
        <v/>
      </c>
    </row>
    <row r="414" spans="1:36" x14ac:dyDescent="0.25">
      <c r="A414" s="4" t="str">
        <f t="shared" si="56"/>
        <v>19C</v>
      </c>
      <c r="B414" s="2" t="s">
        <v>401</v>
      </c>
      <c r="C414" s="35" t="s">
        <v>1130</v>
      </c>
      <c r="D414" s="2" t="s">
        <v>402</v>
      </c>
      <c r="E414" s="2" t="s">
        <v>933</v>
      </c>
      <c r="F414" s="2" t="s">
        <v>928</v>
      </c>
      <c r="G414" s="2"/>
      <c r="H414" s="3">
        <f t="shared" si="57"/>
        <v>0</v>
      </c>
      <c r="I414" s="27" t="str" cm="1">
        <f t="array" ref="I414">IF(H414=0,INDEX(Source1!A:A, 32-BIN2DEC(LEFT($B414,5))),"--")</f>
        <v>CONST</v>
      </c>
      <c r="J414" s="63">
        <f t="shared" si="55"/>
        <v>16</v>
      </c>
      <c r="K414" s="27" t="str" cm="1">
        <f t="array" ref="K414">IF(H414=0,INDEX(Dest1!A:A,32-BIN2DEC(MID($B414,6,5))),"--")</f>
        <v>LC</v>
      </c>
      <c r="L414" s="27">
        <f t="shared" si="58"/>
        <v>0</v>
      </c>
      <c r="M414" s="27" t="str" cm="1">
        <f t="array" ref="M414">IF(AND(I414&lt;&gt;"CONST",L414=0),INDEX(Source2!A:A,16-BIN2DEC(MID($B414,11,4))),"--")</f>
        <v>--</v>
      </c>
      <c r="N414" s="23" t="str" cm="1">
        <f t="array" ref="N414">IF(AND(I414&lt;&gt;"CONST",L414=0),INDEX('D2'!A:A,4-BIN2DEC(MID($B414,15,2))),"--")</f>
        <v>--</v>
      </c>
      <c r="O414" s="6">
        <f t="shared" si="59"/>
        <v>0</v>
      </c>
      <c r="P414" s="6">
        <f t="shared" si="60"/>
        <v>0</v>
      </c>
      <c r="Q414" s="6">
        <f t="shared" si="61"/>
        <v>0</v>
      </c>
      <c r="R414" s="3" t="str" cm="1">
        <f t="array" ref="R414">INDEX(Types!A:A,1+BIN2DEC(MID($B414,20,2)))</f>
        <v>Jump</v>
      </c>
      <c r="S414" s="3" t="str" cm="1">
        <f t="array" ref="S414">IF(R414="ALU",INDEX(ALUOps!A:A,32-BIN2DEC(MID($B414,22,5))),"")</f>
        <v/>
      </c>
      <c r="T414" s="3" t="str" cm="1">
        <f t="array" ref="T414">IF(R414="ALU",INDEX(Tmp!A:A,4-BIN2DEC(MID($B414,27,2))),"")</f>
        <v/>
      </c>
      <c r="U414" s="6" t="str">
        <f t="shared" si="62"/>
        <v/>
      </c>
      <c r="V414" t="str" cm="1">
        <f t="array" ref="V414">IF(R414="Jump",INDEX(Jcond!A:A,16-BIN2DEC(MID($B414,22,4))),"")</f>
        <v>UNC</v>
      </c>
      <c r="W414" s="44">
        <f t="shared" si="63"/>
        <v>6</v>
      </c>
      <c r="X414" s="5" t="str" cm="1">
        <f t="array" ref="X414">IF(R414="Control",INDEX(IC!A:A,16-BIN2DEC(MID($B414,21,4))),"")</f>
        <v/>
      </c>
      <c r="Y414" s="5" t="str" cm="1">
        <f t="array" ref="Y414">IF(X414="CALL",INDEX(Subroutines!A:A,32-BIN2DEC(MID($B414,25,5))),"")</f>
        <v/>
      </c>
      <c r="Z414" s="5" t="str" cm="1">
        <f t="array" ref="Z414">IF(R414="Control",INDEX(EC!A:A,8-BIN2DEC(MID($B414,25,3))),"")</f>
        <v/>
      </c>
      <c r="AA414" s="5" t="str" cm="1">
        <f t="array" ref="AA414">IF(R414="Control",INDEX(SR!A:A,4-BIN2DEC(MID($B414,28,2))),"")</f>
        <v/>
      </c>
      <c r="AJ414" s="1" t="s">
        <v>397</v>
      </c>
    </row>
    <row r="415" spans="1:36" x14ac:dyDescent="0.25">
      <c r="A415" s="4" t="str">
        <f t="shared" si="56"/>
        <v>19D</v>
      </c>
      <c r="B415" s="2" t="s">
        <v>385</v>
      </c>
      <c r="C415" s="45" t="s">
        <v>1131</v>
      </c>
      <c r="D415" s="3"/>
      <c r="E415" s="3"/>
      <c r="F415" s="3"/>
      <c r="G415" s="3"/>
      <c r="H415" s="3">
        <f t="shared" si="57"/>
        <v>0</v>
      </c>
      <c r="I415" s="27" t="str" cm="1">
        <f t="array" ref="I415">IF(H415=0,INDEX(Source1!A:A, 32-BIN2DEC(LEFT($B415,5))),"--")</f>
        <v>AH</v>
      </c>
      <c r="J415" s="63" t="str">
        <f t="shared" si="55"/>
        <v>--</v>
      </c>
      <c r="K415" s="27" t="str" cm="1">
        <f t="array" ref="K415">IF(H415=0,INDEX(Dest1!A:A,32-BIN2DEC(MID($B415,6,5))),"--")</f>
        <v>tmpB</v>
      </c>
      <c r="L415" s="27">
        <f t="shared" si="58"/>
        <v>1</v>
      </c>
      <c r="M415" s="27" t="str" cm="1">
        <f t="array" ref="M415">IF(AND(I415&lt;&gt;"CONST",L415=0),INDEX(Source2!A:A,16-BIN2DEC(MID($B415,11,4))),"--")</f>
        <v>--</v>
      </c>
      <c r="N415" s="23" t="str" cm="1">
        <f t="array" ref="N415">IF(AND(I415&lt;&gt;"CONST",L415=0),INDEX('D2'!A:A,4-BIN2DEC(MID($B415,15,2))),"--")</f>
        <v>--</v>
      </c>
      <c r="O415" s="6">
        <f t="shared" si="59"/>
        <v>0</v>
      </c>
      <c r="P415" s="6">
        <f t="shared" si="60"/>
        <v>0</v>
      </c>
      <c r="Q415" s="6">
        <f t="shared" si="61"/>
        <v>0</v>
      </c>
      <c r="R415" s="3" t="str" cm="1">
        <f t="array" ref="R415">INDEX(Types!A:A,1+BIN2DEC(MID($B415,20,2)))</f>
        <v>Control</v>
      </c>
      <c r="S415" s="3" t="str" cm="1">
        <f t="array" ref="S415">IF(R415="ALU",INDEX(ALUOps!A:A,32-BIN2DEC(MID($B415,22,5))),"")</f>
        <v/>
      </c>
      <c r="T415" s="3" t="str" cm="1">
        <f t="array" ref="T415">IF(R415="ALU",INDEX(Tmp!A:A,4-BIN2DEC(MID($B415,27,2))),"")</f>
        <v/>
      </c>
      <c r="U415" s="6" t="str">
        <f t="shared" si="62"/>
        <v/>
      </c>
      <c r="V415" t="str" cm="1">
        <f t="array" ref="V415">IF(R415="Jump",INDEX(Jcond!A:A,16-BIN2DEC(MID($B415,22,4))),"")</f>
        <v/>
      </c>
      <c r="W415" t="str">
        <f t="shared" si="63"/>
        <v/>
      </c>
      <c r="X415" s="5" t="str" cm="1">
        <f t="array" ref="X415">IF(R415="Control",INDEX(IC!A:A,16-BIN2DEC(MID($B415,21,4))),"")</f>
        <v>--</v>
      </c>
      <c r="Y415" s="5" t="str" cm="1">
        <f t="array" ref="Y415">IF(X415="CALL",INDEX(Subroutines!A:A,32-BIN2DEC(MID($B415,25,5))),"")</f>
        <v/>
      </c>
      <c r="Z415" s="5" t="str" cm="1">
        <f t="array" ref="Z415">IF(R415="Control",INDEX(EC!A:A,8-BIN2DEC(MID($B415,25,3))),"")</f>
        <v>--</v>
      </c>
      <c r="AA415" s="5" t="str" cm="1">
        <f t="array" ref="AA415">IF(R415="Control",INDEX(SR!A:A,4-BIN2DEC(MID($B415,28,2))),"")</f>
        <v>--</v>
      </c>
    </row>
    <row r="416" spans="1:36" x14ac:dyDescent="0.25">
      <c r="A416" s="4" t="str">
        <f t="shared" si="56"/>
        <v>19E</v>
      </c>
      <c r="B416" s="2" t="s">
        <v>403</v>
      </c>
      <c r="C416" s="45" t="s">
        <v>1132</v>
      </c>
      <c r="D416" s="3"/>
      <c r="E416" s="3"/>
      <c r="F416" s="3"/>
      <c r="G416" s="3"/>
      <c r="H416" s="3">
        <f t="shared" si="57"/>
        <v>1</v>
      </c>
      <c r="I416" s="27" t="str" cm="1">
        <f t="array" ref="I416">IF(H416=0,INDEX(Source1!A:A, 32-BIN2DEC(LEFT($B416,5))),"--")</f>
        <v>--</v>
      </c>
      <c r="J416" s="63" t="str">
        <f t="shared" si="55"/>
        <v>--</v>
      </c>
      <c r="K416" s="27" t="str" cm="1">
        <f t="array" ref="K416">IF(H416=0,INDEX(Dest1!A:A,32-BIN2DEC(MID($B416,6,5))),"--")</f>
        <v>--</v>
      </c>
      <c r="L416" s="27">
        <f t="shared" si="58"/>
        <v>1</v>
      </c>
      <c r="M416" s="27" t="str" cm="1">
        <f t="array" ref="M416">IF(AND(I416&lt;&gt;"CONST",L416=0),INDEX(Source2!A:A,16-BIN2DEC(MID($B416,11,4))),"--")</f>
        <v>--</v>
      </c>
      <c r="N416" s="23" t="str" cm="1">
        <f t="array" ref="N416">IF(AND(I416&lt;&gt;"CONST",L416=0),INDEX('D2'!A:A,4-BIN2DEC(MID($B416,15,2))),"--")</f>
        <v>--</v>
      </c>
      <c r="O416" s="6">
        <f t="shared" si="59"/>
        <v>0</v>
      </c>
      <c r="P416" s="6">
        <f t="shared" si="60"/>
        <v>0</v>
      </c>
      <c r="Q416" s="6">
        <f t="shared" si="61"/>
        <v>0</v>
      </c>
      <c r="R416" s="3" t="str" cm="1">
        <f t="array" ref="R416">INDEX(Types!A:A,1+BIN2DEC(MID($B416,20,2)))</f>
        <v>Control</v>
      </c>
      <c r="S416" s="3" t="str" cm="1">
        <f t="array" ref="S416">IF(R416="ALU",INDEX(ALUOps!A:A,32-BIN2DEC(MID($B416,22,5))),"")</f>
        <v/>
      </c>
      <c r="T416" s="3" t="str" cm="1">
        <f t="array" ref="T416">IF(R416="ALU",INDEX(Tmp!A:A,4-BIN2DEC(MID($B416,27,2))),"")</f>
        <v/>
      </c>
      <c r="U416" s="6" t="str">
        <f t="shared" si="62"/>
        <v/>
      </c>
      <c r="V416" t="str" cm="1">
        <f t="array" ref="V416">IF(R416="Jump",INDEX(Jcond!A:A,16-BIN2DEC(MID($B416,22,4))),"")</f>
        <v/>
      </c>
      <c r="W416" t="str">
        <f t="shared" si="63"/>
        <v/>
      </c>
      <c r="X416" s="5" t="str" cm="1">
        <f t="array" ref="X416">IF(R416="Control",INDEX(IC!A:A,16-BIN2DEC(MID($B416,21,4))),"")</f>
        <v>{12}</v>
      </c>
      <c r="Y416" s="5" t="str" cm="1">
        <f t="array" ref="Y416">IF(X416="CALL",INDEX(Subroutines!A:A,32-BIN2DEC(MID($B416,25,5))),"")</f>
        <v/>
      </c>
      <c r="Z416" s="5" t="str" cm="1">
        <f t="array" ref="Z416">IF(R416="Control",INDEX(EC!A:A,8-BIN2DEC(MID($B416,25,3))),"")</f>
        <v>--</v>
      </c>
      <c r="AA416" s="5" t="str" cm="1">
        <f t="array" ref="AA416">IF(R416="Control",INDEX(SR!A:A,4-BIN2DEC(MID($B416,28,2))),"")</f>
        <v>--</v>
      </c>
    </row>
    <row r="417" spans="1:36" s="9" customFormat="1" ht="15.75" thickBot="1" x14ac:dyDescent="0.3">
      <c r="A417" s="7" t="str">
        <f t="shared" si="56"/>
        <v>19F</v>
      </c>
      <c r="B417" s="8" t="s">
        <v>404</v>
      </c>
      <c r="C417" s="38" t="s">
        <v>1133</v>
      </c>
      <c r="D417" s="10"/>
      <c r="E417" s="10"/>
      <c r="F417" s="10"/>
      <c r="G417" s="10"/>
      <c r="H417" s="10">
        <f t="shared" si="57"/>
        <v>1</v>
      </c>
      <c r="I417" s="30" t="str" cm="1">
        <f t="array" ref="I417">IF(H417=0,INDEX(Source1!A:A, 32-BIN2DEC(LEFT($B417,5))),"--")</f>
        <v>--</v>
      </c>
      <c r="J417" s="66" t="str">
        <f t="shared" si="55"/>
        <v>--</v>
      </c>
      <c r="K417" s="30" t="str" cm="1">
        <f t="array" ref="K417">IF(H417=0,INDEX(Dest1!A:A,32-BIN2DEC(MID($B417,6,5))),"--")</f>
        <v>--</v>
      </c>
      <c r="L417" s="30">
        <f t="shared" si="58"/>
        <v>1</v>
      </c>
      <c r="M417" s="30" t="str" cm="1">
        <f t="array" ref="M417">IF(AND(I417&lt;&gt;"CONST",L417=0),INDEX(Source2!A:A,16-BIN2DEC(MID($B417,11,4))),"--")</f>
        <v>--</v>
      </c>
      <c r="N417" s="26" t="str" cm="1">
        <f t="array" ref="N417">IF(AND(I417&lt;&gt;"CONST",L417=0),INDEX('D2'!A:A,4-BIN2DEC(MID($B417,15,2))),"--")</f>
        <v>--</v>
      </c>
      <c r="O417" s="11">
        <f t="shared" si="59"/>
        <v>0</v>
      </c>
      <c r="P417" s="11">
        <f t="shared" si="60"/>
        <v>0</v>
      </c>
      <c r="Q417" s="11">
        <f t="shared" si="61"/>
        <v>0</v>
      </c>
      <c r="R417" s="10" t="str" cm="1">
        <f t="array" ref="R417">INDEX(Types!A:A,1+BIN2DEC(MID($B417,20,2)))</f>
        <v>Control</v>
      </c>
      <c r="S417" s="10" t="str" cm="1">
        <f t="array" ref="S417">IF(R417="ALU",INDEX(ALUOps!A:A,32-BIN2DEC(MID($B417,22,5))),"")</f>
        <v/>
      </c>
      <c r="T417" s="10" t="str" cm="1">
        <f t="array" ref="T417">IF(R417="ALU",INDEX(Tmp!A:A,4-BIN2DEC(MID($B417,27,2))),"")</f>
        <v/>
      </c>
      <c r="U417" s="11" t="str">
        <f t="shared" si="62"/>
        <v/>
      </c>
      <c r="V417" s="9" t="str" cm="1">
        <f t="array" ref="V417">IF(R417="Jump",INDEX(Jcond!A:A,16-BIN2DEC(MID($B417,22,4))),"")</f>
        <v/>
      </c>
      <c r="W417" s="9" t="str">
        <f t="shared" si="63"/>
        <v/>
      </c>
      <c r="X417" s="54" t="str" cm="1">
        <f t="array" ref="X417">IF(R417="Control",INDEX(IC!A:A,16-BIN2DEC(MID($B417,21,4))),"")</f>
        <v>CALL</v>
      </c>
      <c r="Y417" s="54" t="str" cm="1">
        <f t="array" ref="Y417">IF(X417="CALL",INDEX(Subroutines!A:A,32-BIN2DEC(MID($B417,25,5))),"")</f>
        <v>{15}</v>
      </c>
      <c r="Z417" s="54" t="str" cm="1">
        <f t="array" ref="Z417">IF(R417="Control",INDEX(EC!A:A,8-BIN2DEC(MID($B417,25,3))),"")</f>
        <v>{3}</v>
      </c>
      <c r="AA417" s="54" t="str" cm="1">
        <f t="array" ref="AA417">IF(R417="Control",INDEX(SR!A:A,4-BIN2DEC(MID($B417,28,2))),"")</f>
        <v>--</v>
      </c>
      <c r="AE417" s="60"/>
    </row>
    <row r="418" spans="1:36" x14ac:dyDescent="0.25">
      <c r="A418" s="4" t="str">
        <f t="shared" si="56"/>
        <v>1A0</v>
      </c>
      <c r="B418" s="2" t="s">
        <v>405</v>
      </c>
      <c r="C418" s="35" t="s">
        <v>1126</v>
      </c>
      <c r="D418" s="2" t="s">
        <v>406</v>
      </c>
      <c r="E418" s="2" t="s">
        <v>930</v>
      </c>
      <c r="F418" s="2" t="s">
        <v>462</v>
      </c>
      <c r="G418" s="2"/>
      <c r="H418" s="3">
        <f t="shared" si="57"/>
        <v>0</v>
      </c>
      <c r="I418" s="27" t="str" cm="1">
        <f t="array" ref="I418">IF(H418=0,INDEX(Source1!A:A, 32-BIN2DEC(LEFT($B418,5))),"--")</f>
        <v>A</v>
      </c>
      <c r="J418" s="63" t="str">
        <f t="shared" si="55"/>
        <v>--</v>
      </c>
      <c r="K418" s="27" t="str" cm="1">
        <f t="array" ref="K418">IF(H418=0,INDEX(Dest1!A:A,32-BIN2DEC(MID($B418,6,5))),"--")</f>
        <v>tmpA</v>
      </c>
      <c r="L418" s="27">
        <f t="shared" si="58"/>
        <v>1</v>
      </c>
      <c r="M418" s="27" t="str" cm="1">
        <f t="array" ref="M418">IF(AND(I418&lt;&gt;"CONST",L418=0),INDEX(Source2!A:A,16-BIN2DEC(MID($B418,11,4))),"--")</f>
        <v>--</v>
      </c>
      <c r="N418" s="23" t="str" cm="1">
        <f t="array" ref="N418">IF(AND(I418&lt;&gt;"CONST",L418=0),INDEX('D2'!A:A,4-BIN2DEC(MID($B418,15,2))),"--")</f>
        <v>--</v>
      </c>
      <c r="O418" s="6">
        <f t="shared" si="59"/>
        <v>0</v>
      </c>
      <c r="P418" s="6">
        <f t="shared" si="60"/>
        <v>0</v>
      </c>
      <c r="Q418" s="6">
        <f t="shared" si="61"/>
        <v>0</v>
      </c>
      <c r="R418" s="3" t="str" cm="1">
        <f t="array" ref="R418">INDEX(Types!A:A,1+BIN2DEC(MID($B418,20,2)))</f>
        <v>ALU</v>
      </c>
      <c r="S418" s="3" t="str" cm="1">
        <f t="array" ref="S418">IF(R418="ALU",INDEX(ALUOps!A:A,32-BIN2DEC(MID($B418,22,5))),"")</f>
        <v>NEG</v>
      </c>
      <c r="T418" s="3" t="str" cm="1">
        <f t="array" ref="T418">IF(R418="ALU",INDEX(Tmp!A:A,4-BIN2DEC(MID($B418,27,2))),"")</f>
        <v>tmpA</v>
      </c>
      <c r="U418" s="6">
        <f t="shared" si="62"/>
        <v>0</v>
      </c>
      <c r="V418" t="str" cm="1">
        <f t="array" ref="V418">IF(R418="Jump",INDEX(Jcond!A:A,16-BIN2DEC(MID($B418,22,4))),"")</f>
        <v/>
      </c>
      <c r="W418" t="str">
        <f t="shared" si="63"/>
        <v/>
      </c>
      <c r="X418" s="5" t="str" cm="1">
        <f t="array" ref="X418">IF(R418="Control",INDEX(IC!A:A,16-BIN2DEC(MID($B418,21,4))),"")</f>
        <v/>
      </c>
      <c r="Y418" s="5" t="str" cm="1">
        <f t="array" ref="Y418">IF(X418="CALL",INDEX(Subroutines!A:A,32-BIN2DEC(MID($B418,25,5))),"")</f>
        <v/>
      </c>
      <c r="Z418" s="5" t="str" cm="1">
        <f t="array" ref="Z418">IF(R418="Control",INDEX(EC!A:A,8-BIN2DEC(MID($B418,25,3))),"")</f>
        <v/>
      </c>
      <c r="AA418" s="5" t="str" cm="1">
        <f t="array" ref="AA418">IF(R418="Control",INDEX(SR!A:A,4-BIN2DEC(MID($B418,28,2))),"")</f>
        <v/>
      </c>
      <c r="AJ418" s="1" t="s">
        <v>407</v>
      </c>
    </row>
    <row r="419" spans="1:36" x14ac:dyDescent="0.25">
      <c r="A419" s="4" t="str">
        <f t="shared" si="56"/>
        <v>1A1</v>
      </c>
      <c r="B419" s="2" t="s">
        <v>408</v>
      </c>
      <c r="C419" s="35" t="s">
        <v>1127</v>
      </c>
      <c r="D419" s="3"/>
      <c r="E419" s="3"/>
      <c r="F419" s="3"/>
      <c r="G419" s="3"/>
      <c r="H419" s="3">
        <f t="shared" si="57"/>
        <v>0</v>
      </c>
      <c r="I419" s="27" t="str" cm="1">
        <f t="array" ref="I419">IF(H419=0,INDEX(Source1!A:A, 32-BIN2DEC(LEFT($B419,5))),"--")</f>
        <v>tmpB</v>
      </c>
      <c r="J419" s="63" t="str">
        <f t="shared" si="55"/>
        <v>--</v>
      </c>
      <c r="K419" s="27" t="str" cm="1">
        <f t="array" ref="K419">IF(H419=0,INDEX(Dest1!A:A,32-BIN2DEC(MID($B419,6,5))),"--")</f>
        <v>TEMP</v>
      </c>
      <c r="L419" s="27">
        <f t="shared" si="58"/>
        <v>1</v>
      </c>
      <c r="M419" s="27" t="str" cm="1">
        <f t="array" ref="M419">IF(AND(I419&lt;&gt;"CONST",L419=0),INDEX(Source2!A:A,16-BIN2DEC(MID($B419,11,4))),"--")</f>
        <v>--</v>
      </c>
      <c r="N419" s="23" t="str" cm="1">
        <f t="array" ref="N419">IF(AND(I419&lt;&gt;"CONST",L419=0),INDEX('D2'!A:A,4-BIN2DEC(MID($B419,15,2))),"--")</f>
        <v>--</v>
      </c>
      <c r="O419" s="6">
        <f t="shared" si="59"/>
        <v>0</v>
      </c>
      <c r="P419" s="6">
        <f t="shared" si="60"/>
        <v>0</v>
      </c>
      <c r="Q419" s="6">
        <f t="shared" si="61"/>
        <v>0</v>
      </c>
      <c r="R419" s="3" t="str" cm="1">
        <f t="array" ref="R419">INDEX(Types!A:A,1+BIN2DEC(MID($B419,20,2)))</f>
        <v>Jump</v>
      </c>
      <c r="S419" s="3" t="str" cm="1">
        <f t="array" ref="S419">IF(R419="ALU",INDEX(ALUOps!A:A,32-BIN2DEC(MID($B419,22,5))),"")</f>
        <v/>
      </c>
      <c r="T419" s="3" t="str" cm="1">
        <f t="array" ref="T419">IF(R419="ALU",INDEX(Tmp!A:A,4-BIN2DEC(MID($B419,27,2))),"")</f>
        <v/>
      </c>
      <c r="U419" s="6" t="str">
        <f t="shared" si="62"/>
        <v/>
      </c>
      <c r="V419" t="str" cm="1">
        <f t="array" ref="V419">IF(R419="Jump",INDEX(Jcond!A:A,16-BIN2DEC(MID($B419,22,4))),"")</f>
        <v>JNS</v>
      </c>
      <c r="W419" s="44">
        <f t="shared" si="63"/>
        <v>6</v>
      </c>
      <c r="X419" s="5" t="str" cm="1">
        <f t="array" ref="X419">IF(R419="Control",INDEX(IC!A:A,16-BIN2DEC(MID($B419,21,4))),"")</f>
        <v/>
      </c>
      <c r="Y419" s="5" t="str" cm="1">
        <f t="array" ref="Y419">IF(X419="CALL",INDEX(Subroutines!A:A,32-BIN2DEC(MID($B419,25,5))),"")</f>
        <v/>
      </c>
      <c r="Z419" s="5" t="str" cm="1">
        <f t="array" ref="Z419">IF(R419="Control",INDEX(EC!A:A,8-BIN2DEC(MID($B419,25,3))),"")</f>
        <v/>
      </c>
      <c r="AA419" s="5" t="str" cm="1">
        <f t="array" ref="AA419">IF(R419="Control",INDEX(SR!A:A,4-BIN2DEC(MID($B419,28,2))),"")</f>
        <v/>
      </c>
    </row>
    <row r="420" spans="1:36" x14ac:dyDescent="0.25">
      <c r="A420" s="4" t="str">
        <f t="shared" si="56"/>
        <v>1A2</v>
      </c>
      <c r="B420" s="2" t="s">
        <v>409</v>
      </c>
      <c r="C420" s="35" t="s">
        <v>1128</v>
      </c>
      <c r="D420" s="3"/>
      <c r="E420" s="3"/>
      <c r="F420" s="3"/>
      <c r="G420" s="3"/>
      <c r="H420" s="3">
        <f t="shared" si="57"/>
        <v>0</v>
      </c>
      <c r="I420" s="27" t="str" cm="1">
        <f t="array" ref="I420">IF(H420=0,INDEX(Source1!A:A, 32-BIN2DEC(LEFT($B420,5))),"--")</f>
        <v>SIGMA</v>
      </c>
      <c r="J420" s="63" t="str">
        <f t="shared" si="55"/>
        <v>--</v>
      </c>
      <c r="K420" s="27" t="str" cm="1">
        <f t="array" ref="K420">IF(H420=0,INDEX(Dest1!A:A,32-BIN2DEC(MID($B420,6,5))),"--")</f>
        <v>tmpA</v>
      </c>
      <c r="L420" s="27">
        <f t="shared" si="58"/>
        <v>1</v>
      </c>
      <c r="M420" s="27" t="str" cm="1">
        <f t="array" ref="M420">IF(AND(I420&lt;&gt;"CONST",L420=0),INDEX(Source2!A:A,16-BIN2DEC(MID($B420,11,4))),"--")</f>
        <v>--</v>
      </c>
      <c r="N420" s="23" t="str" cm="1">
        <f t="array" ref="N420">IF(AND(I420&lt;&gt;"CONST",L420=0),INDEX('D2'!A:A,4-BIN2DEC(MID($B420,15,2))),"--")</f>
        <v>--</v>
      </c>
      <c r="O420" s="6">
        <f t="shared" si="59"/>
        <v>0</v>
      </c>
      <c r="P420" s="6">
        <f t="shared" si="60"/>
        <v>1</v>
      </c>
      <c r="Q420" s="6">
        <f t="shared" si="61"/>
        <v>0</v>
      </c>
      <c r="R420" s="3" t="str" cm="1">
        <f t="array" ref="R420">INDEX(Types!A:A,1+BIN2DEC(MID($B420,20,2)))</f>
        <v>ALU</v>
      </c>
      <c r="S420" s="3" t="str" cm="1">
        <f t="array" ref="S420">IF(R420="ALU",INDEX(ALUOps!A:A,32-BIN2DEC(MID($B420,22,5))),"")</f>
        <v>NEG</v>
      </c>
      <c r="T420" s="3" t="str" cm="1">
        <f t="array" ref="T420">IF(R420="ALU",INDEX(Tmp!A:A,4-BIN2DEC(MID($B420,27,2))),"")</f>
        <v>tmpB</v>
      </c>
      <c r="U420" s="6">
        <f t="shared" si="62"/>
        <v>0</v>
      </c>
      <c r="V420" t="str" cm="1">
        <f t="array" ref="V420">IF(R420="Jump",INDEX(Jcond!A:A,16-BIN2DEC(MID($B420,22,4))),"")</f>
        <v/>
      </c>
      <c r="W420" t="str">
        <f t="shared" si="63"/>
        <v/>
      </c>
      <c r="X420" s="5" t="str" cm="1">
        <f t="array" ref="X420">IF(R420="Control",INDEX(IC!A:A,16-BIN2DEC(MID($B420,21,4))),"")</f>
        <v/>
      </c>
      <c r="Y420" s="5" t="str" cm="1">
        <f t="array" ref="Y420">IF(X420="CALL",INDEX(Subroutines!A:A,32-BIN2DEC(MID($B420,25,5))),"")</f>
        <v/>
      </c>
      <c r="Z420" s="5" t="str" cm="1">
        <f t="array" ref="Z420">IF(R420="Control",INDEX(EC!A:A,8-BIN2DEC(MID($B420,25,3))),"")</f>
        <v/>
      </c>
      <c r="AA420" s="5" t="str" cm="1">
        <f t="array" ref="AA420">IF(R420="Control",INDEX(SR!A:A,4-BIN2DEC(MID($B420,28,2))),"")</f>
        <v/>
      </c>
    </row>
    <row r="421" spans="1:36" x14ac:dyDescent="0.25">
      <c r="A421" s="4" t="str">
        <f t="shared" si="56"/>
        <v>1A3</v>
      </c>
      <c r="B421" s="2" t="s">
        <v>410</v>
      </c>
      <c r="C421" s="35" t="s">
        <v>1129</v>
      </c>
      <c r="D421" s="3"/>
      <c r="E421" s="3"/>
      <c r="F421" s="3"/>
      <c r="G421" s="3"/>
      <c r="H421" s="3">
        <f t="shared" si="57"/>
        <v>1</v>
      </c>
      <c r="I421" s="27" t="str" cm="1">
        <f t="array" ref="I421">IF(H421=0,INDEX(Source1!A:A, 32-BIN2DEC(LEFT($B421,5))),"--")</f>
        <v>--</v>
      </c>
      <c r="J421" s="63" t="str">
        <f t="shared" si="55"/>
        <v>--</v>
      </c>
      <c r="K421" s="27" t="str" cm="1">
        <f t="array" ref="K421">IF(H421=0,INDEX(Dest1!A:A,32-BIN2DEC(MID($B421,6,5))),"--")</f>
        <v>--</v>
      </c>
      <c r="L421" s="27">
        <f t="shared" si="58"/>
        <v>1</v>
      </c>
      <c r="M421" s="27" t="str" cm="1">
        <f t="array" ref="M421">IF(AND(I421&lt;&gt;"CONST",L421=0),INDEX(Source2!A:A,16-BIN2DEC(MID($B421,11,4))),"--")</f>
        <v>--</v>
      </c>
      <c r="N421" s="23" t="str" cm="1">
        <f t="array" ref="N421">IF(AND(I421&lt;&gt;"CONST",L421=0),INDEX('D2'!A:A,4-BIN2DEC(MID($B421,15,2))),"--")</f>
        <v>--</v>
      </c>
      <c r="O421" s="6">
        <f t="shared" si="59"/>
        <v>0</v>
      </c>
      <c r="P421" s="6">
        <f t="shared" si="60"/>
        <v>0</v>
      </c>
      <c r="Q421" s="6">
        <f t="shared" si="61"/>
        <v>0</v>
      </c>
      <c r="R421" s="3" t="str" cm="1">
        <f t="array" ref="R421">INDEX(Types!A:A,1+BIN2DEC(MID($B421,20,2)))</f>
        <v>Jump</v>
      </c>
      <c r="S421" s="3" t="str" cm="1">
        <f t="array" ref="S421">IF(R421="ALU",INDEX(ALUOps!A:A,32-BIN2DEC(MID($B421,22,5))),"")</f>
        <v/>
      </c>
      <c r="T421" s="3" t="str" cm="1">
        <f t="array" ref="T421">IF(R421="ALU",INDEX(Tmp!A:A,4-BIN2DEC(MID($B421,27,2))),"")</f>
        <v/>
      </c>
      <c r="U421" s="6" t="str">
        <f t="shared" si="62"/>
        <v/>
      </c>
      <c r="V421" t="str" cm="1">
        <f t="array" ref="V421">IF(R421="Jump",INDEX(Jcond!A:A,16-BIN2DEC(MID($B421,22,4))),"")</f>
        <v>JNC</v>
      </c>
      <c r="W421" s="44">
        <f t="shared" si="63"/>
        <v>5</v>
      </c>
      <c r="X421" s="5" t="str" cm="1">
        <f t="array" ref="X421">IF(R421="Control",INDEX(IC!A:A,16-BIN2DEC(MID($B421,21,4))),"")</f>
        <v/>
      </c>
      <c r="Y421" s="5" t="str" cm="1">
        <f t="array" ref="Y421">IF(X421="CALL",INDEX(Subroutines!A:A,32-BIN2DEC(MID($B421,25,5))),"")</f>
        <v/>
      </c>
      <c r="Z421" s="5" t="str" cm="1">
        <f t="array" ref="Z421">IF(R421="Control",INDEX(EC!A:A,8-BIN2DEC(MID($B421,25,3))),"")</f>
        <v/>
      </c>
      <c r="AA421" s="5" t="str" cm="1">
        <f t="array" ref="AA421">IF(R421="Control",INDEX(SR!A:A,4-BIN2DEC(MID($B421,28,2))),"")</f>
        <v/>
      </c>
    </row>
    <row r="422" spans="1:36" x14ac:dyDescent="0.25">
      <c r="A422" s="4" t="str">
        <f t="shared" si="56"/>
        <v>1A4</v>
      </c>
      <c r="B422" s="2" t="s">
        <v>411</v>
      </c>
      <c r="C422" s="35" t="s">
        <v>1130</v>
      </c>
      <c r="D422" s="2" t="s">
        <v>412</v>
      </c>
      <c r="E422" s="2" t="s">
        <v>930</v>
      </c>
      <c r="F422" s="2" t="s">
        <v>928</v>
      </c>
      <c r="G422" s="2"/>
      <c r="H422" s="3">
        <f t="shared" si="57"/>
        <v>1</v>
      </c>
      <c r="I422" s="27" t="str" cm="1">
        <f t="array" ref="I422">IF(H422=0,INDEX(Source1!A:A, 32-BIN2DEC(LEFT($B422,5))),"--")</f>
        <v>--</v>
      </c>
      <c r="J422" s="63" t="str">
        <f t="shared" si="55"/>
        <v>--</v>
      </c>
      <c r="K422" s="27" t="str" cm="1">
        <f t="array" ref="K422">IF(H422=0,INDEX(Dest1!A:A,32-BIN2DEC(MID($B422,6,5))),"--")</f>
        <v>--</v>
      </c>
      <c r="L422" s="27">
        <f t="shared" si="58"/>
        <v>1</v>
      </c>
      <c r="M422" s="27" t="str" cm="1">
        <f t="array" ref="M422">IF(AND(I422&lt;&gt;"CONST",L422=0),INDEX(Source2!A:A,16-BIN2DEC(MID($B422,11,4))),"--")</f>
        <v>--</v>
      </c>
      <c r="N422" s="23" t="str" cm="1">
        <f t="array" ref="N422">IF(AND(I422&lt;&gt;"CONST",L422=0),INDEX('D2'!A:A,4-BIN2DEC(MID($B422,15,2))),"--")</f>
        <v>--</v>
      </c>
      <c r="O422" s="6">
        <f t="shared" si="59"/>
        <v>0</v>
      </c>
      <c r="P422" s="6">
        <f t="shared" si="60"/>
        <v>0</v>
      </c>
      <c r="Q422" s="6">
        <f t="shared" si="61"/>
        <v>0</v>
      </c>
      <c r="R422" s="3" t="str" cm="1">
        <f t="array" ref="R422">INDEX(Types!A:A,1+BIN2DEC(MID($B422,20,2)))</f>
        <v>ALU</v>
      </c>
      <c r="S422" s="3" t="str" cm="1">
        <f t="array" ref="S422">IF(R422="ALU",INDEX(ALUOps!A:A,32-BIN2DEC(MID($B422,22,5))),"")</f>
        <v>NOT</v>
      </c>
      <c r="T422" s="3" t="str" cm="1">
        <f t="array" ref="T422">IF(R422="ALU",INDEX(Tmp!A:A,4-BIN2DEC(MID($B422,27,2))),"")</f>
        <v>tmpB</v>
      </c>
      <c r="U422" s="6">
        <f t="shared" si="62"/>
        <v>0</v>
      </c>
      <c r="V422" t="str" cm="1">
        <f t="array" ref="V422">IF(R422="Jump",INDEX(Jcond!A:A,16-BIN2DEC(MID($B422,22,4))),"")</f>
        <v/>
      </c>
      <c r="W422" t="str">
        <f t="shared" si="63"/>
        <v/>
      </c>
      <c r="X422" s="5" t="str" cm="1">
        <f t="array" ref="X422">IF(R422="Control",INDEX(IC!A:A,16-BIN2DEC(MID($B422,21,4))),"")</f>
        <v/>
      </c>
      <c r="Y422" s="5" t="str" cm="1">
        <f t="array" ref="Y422">IF(X422="CALL",INDEX(Subroutines!A:A,32-BIN2DEC(MID($B422,25,5))),"")</f>
        <v/>
      </c>
      <c r="Z422" s="5" t="str" cm="1">
        <f t="array" ref="Z422">IF(R422="Control",INDEX(EC!A:A,8-BIN2DEC(MID($B422,25,3))),"")</f>
        <v/>
      </c>
      <c r="AA422" s="5" t="str" cm="1">
        <f t="array" ref="AA422">IF(R422="Control",INDEX(SR!A:A,4-BIN2DEC(MID($B422,28,2))),"")</f>
        <v/>
      </c>
      <c r="AJ422" s="1" t="s">
        <v>407</v>
      </c>
    </row>
    <row r="423" spans="1:36" x14ac:dyDescent="0.25">
      <c r="A423" s="4" t="str">
        <f t="shared" si="56"/>
        <v>1A5</v>
      </c>
      <c r="B423" s="2" t="s">
        <v>292</v>
      </c>
      <c r="C423" s="45" t="s">
        <v>1131</v>
      </c>
      <c r="D423" s="3"/>
      <c r="E423" s="3"/>
      <c r="F423" s="3"/>
      <c r="G423" s="3"/>
      <c r="H423" s="3">
        <f t="shared" si="57"/>
        <v>0</v>
      </c>
      <c r="I423" s="27" t="str" cm="1">
        <f t="array" ref="I423">IF(H423=0,INDEX(Source1!A:A, 32-BIN2DEC(LEFT($B423,5))),"--")</f>
        <v>SIGMA</v>
      </c>
      <c r="J423" s="63" t="str">
        <f t="shared" si="55"/>
        <v>--</v>
      </c>
      <c r="K423" s="27" t="str" cm="1">
        <f t="array" ref="K423">IF(H423=0,INDEX(Dest1!A:A,32-BIN2DEC(MID($B423,6,5))),"--")</f>
        <v>tmpB</v>
      </c>
      <c r="L423" s="27">
        <f t="shared" si="58"/>
        <v>1</v>
      </c>
      <c r="M423" s="27" t="str" cm="1">
        <f t="array" ref="M423">IF(AND(I423&lt;&gt;"CONST",L423=0),INDEX(Source2!A:A,16-BIN2DEC(MID($B423,11,4))),"--")</f>
        <v>--</v>
      </c>
      <c r="N423" s="23" t="str" cm="1">
        <f t="array" ref="N423">IF(AND(I423&lt;&gt;"CONST",L423=0),INDEX('D2'!A:A,4-BIN2DEC(MID($B423,15,2))),"--")</f>
        <v>--</v>
      </c>
      <c r="O423" s="6">
        <f t="shared" si="59"/>
        <v>0</v>
      </c>
      <c r="P423" s="6">
        <f t="shared" si="60"/>
        <v>0</v>
      </c>
      <c r="Q423" s="6">
        <f t="shared" si="61"/>
        <v>0</v>
      </c>
      <c r="R423" s="3" t="str" cm="1">
        <f t="array" ref="R423">INDEX(Types!A:A,1+BIN2DEC(MID($B423,20,2)))</f>
        <v>Control</v>
      </c>
      <c r="S423" s="3" t="str" cm="1">
        <f t="array" ref="S423">IF(R423="ALU",INDEX(ALUOps!A:A,32-BIN2DEC(MID($B423,22,5))),"")</f>
        <v/>
      </c>
      <c r="T423" s="3" t="str" cm="1">
        <f t="array" ref="T423">IF(R423="ALU",INDEX(Tmp!A:A,4-BIN2DEC(MID($B423,27,2))),"")</f>
        <v/>
      </c>
      <c r="U423" s="6" t="str">
        <f t="shared" si="62"/>
        <v/>
      </c>
      <c r="V423" t="str" cm="1">
        <f t="array" ref="V423">IF(R423="Jump",INDEX(Jcond!A:A,16-BIN2DEC(MID($B423,22,4))),"")</f>
        <v/>
      </c>
      <c r="W423" t="str">
        <f t="shared" si="63"/>
        <v/>
      </c>
      <c r="X423" s="5" t="str" cm="1">
        <f t="array" ref="X423">IF(R423="Control",INDEX(IC!A:A,16-BIN2DEC(MID($B423,21,4))),"")</f>
        <v>--</v>
      </c>
      <c r="Y423" s="5" t="str" cm="1">
        <f t="array" ref="Y423">IF(X423="CALL",INDEX(Subroutines!A:A,32-BIN2DEC(MID($B423,25,5))),"")</f>
        <v/>
      </c>
      <c r="Z423" s="5" t="str" cm="1">
        <f t="array" ref="Z423">IF(R423="Control",INDEX(EC!A:A,8-BIN2DEC(MID($B423,25,3))),"")</f>
        <v>--</v>
      </c>
      <c r="AA423" s="5" t="str" cm="1">
        <f t="array" ref="AA423">IF(R423="Control",INDEX(SR!A:A,4-BIN2DEC(MID($B423,28,2))),"")</f>
        <v>--</v>
      </c>
    </row>
    <row r="424" spans="1:36" x14ac:dyDescent="0.25">
      <c r="A424" s="4" t="str">
        <f t="shared" si="56"/>
        <v>1A6</v>
      </c>
      <c r="B424" s="2" t="s">
        <v>413</v>
      </c>
      <c r="C424" s="45" t="s">
        <v>1132</v>
      </c>
      <c r="D424" s="3"/>
      <c r="E424" s="3"/>
      <c r="F424" s="3"/>
      <c r="G424" s="3"/>
      <c r="H424" s="3">
        <f t="shared" si="57"/>
        <v>1</v>
      </c>
      <c r="I424" s="27" t="str" cm="1">
        <f t="array" ref="I424">IF(H424=0,INDEX(Source1!A:A, 32-BIN2DEC(LEFT($B424,5))),"--")</f>
        <v>--</v>
      </c>
      <c r="J424" s="63" t="str">
        <f t="shared" si="55"/>
        <v>--</v>
      </c>
      <c r="K424" s="27" t="str" cm="1">
        <f t="array" ref="K424">IF(H424=0,INDEX(Dest1!A:A,32-BIN2DEC(MID($B424,6,5))),"--")</f>
        <v>--</v>
      </c>
      <c r="L424" s="27">
        <f t="shared" si="58"/>
        <v>1</v>
      </c>
      <c r="M424" s="27" t="str" cm="1">
        <f t="array" ref="M424">IF(AND(I424&lt;&gt;"CONST",L424=0),INDEX(Source2!A:A,16-BIN2DEC(MID($B424,11,4))),"--")</f>
        <v>--</v>
      </c>
      <c r="N424" s="23" t="str" cm="1">
        <f t="array" ref="N424">IF(AND(I424&lt;&gt;"CONST",L424=0),INDEX('D2'!A:A,4-BIN2DEC(MID($B424,15,2))),"--")</f>
        <v>--</v>
      </c>
      <c r="O424" s="6">
        <f t="shared" si="59"/>
        <v>0</v>
      </c>
      <c r="P424" s="6">
        <f t="shared" si="60"/>
        <v>0</v>
      </c>
      <c r="Q424" s="6">
        <f t="shared" si="61"/>
        <v>0</v>
      </c>
      <c r="R424" s="3" t="str" cm="1">
        <f t="array" ref="R424">INDEX(Types!A:A,1+BIN2DEC(MID($B424,20,2)))</f>
        <v>ALU</v>
      </c>
      <c r="S424" s="3" t="str" cm="1">
        <f t="array" ref="S424">IF(R424="ALU",INDEX(ALUOps!A:A,32-BIN2DEC(MID($B424,22,5))),"")</f>
        <v>SUB</v>
      </c>
      <c r="T424" s="3" t="str" cm="1">
        <f t="array" ref="T424">IF(R424="ALU",INDEX(Tmp!A:A,4-BIN2DEC(MID($B424,27,2))),"")</f>
        <v>tmpC</v>
      </c>
      <c r="U424" s="6">
        <f t="shared" si="62"/>
        <v>0</v>
      </c>
      <c r="V424" t="str" cm="1">
        <f t="array" ref="V424">IF(R424="Jump",INDEX(Jcond!A:A,16-BIN2DEC(MID($B424,22,4))),"")</f>
        <v/>
      </c>
      <c r="W424" t="str">
        <f t="shared" si="63"/>
        <v/>
      </c>
      <c r="X424" s="5" t="str" cm="1">
        <f t="array" ref="X424">IF(R424="Control",INDEX(IC!A:A,16-BIN2DEC(MID($B424,21,4))),"")</f>
        <v/>
      </c>
      <c r="Y424" s="5" t="str" cm="1">
        <f t="array" ref="Y424">IF(X424="CALL",INDEX(Subroutines!A:A,32-BIN2DEC(MID($B424,25,5))),"")</f>
        <v/>
      </c>
      <c r="Z424" s="5" t="str" cm="1">
        <f t="array" ref="Z424">IF(R424="Control",INDEX(EC!A:A,8-BIN2DEC(MID($B424,25,3))),"")</f>
        <v/>
      </c>
      <c r="AA424" s="5" t="str" cm="1">
        <f t="array" ref="AA424">IF(R424="Control",INDEX(SR!A:A,4-BIN2DEC(MID($B424,28,2))),"")</f>
        <v/>
      </c>
    </row>
    <row r="425" spans="1:36" s="9" customFormat="1" ht="15.75" thickBot="1" x14ac:dyDescent="0.3">
      <c r="A425" s="7" t="str">
        <f t="shared" si="56"/>
        <v>1A7</v>
      </c>
      <c r="B425" s="8" t="s">
        <v>414</v>
      </c>
      <c r="C425" s="38" t="s">
        <v>1133</v>
      </c>
      <c r="D425" s="10"/>
      <c r="E425" s="10"/>
      <c r="F425" s="10"/>
      <c r="G425" s="10"/>
      <c r="H425" s="10">
        <f t="shared" si="57"/>
        <v>0</v>
      </c>
      <c r="I425" s="30" t="str" cm="1">
        <f t="array" ref="I425">IF(H425=0,INDEX(Source1!A:A, 32-BIN2DEC(LEFT($B425,5))),"--")</f>
        <v>SIGMA</v>
      </c>
      <c r="J425" s="66" t="str">
        <f t="shared" si="55"/>
        <v>--</v>
      </c>
      <c r="K425" s="30" t="str" cm="1">
        <f t="array" ref="K425">IF(H425=0,INDEX(Dest1!A:A,32-BIN2DEC(MID($B425,6,5))),"--")</f>
        <v>NULL</v>
      </c>
      <c r="L425" s="30">
        <f t="shared" si="58"/>
        <v>1</v>
      </c>
      <c r="M425" s="30" t="str" cm="1">
        <f t="array" ref="M425">IF(AND(I425&lt;&gt;"CONST",L425=0),INDEX(Source2!A:A,16-BIN2DEC(MID($B425,11,4))),"--")</f>
        <v>--</v>
      </c>
      <c r="N425" s="26" t="str" cm="1">
        <f t="array" ref="N425">IF(AND(I425&lt;&gt;"CONST",L425=0),INDEX('D2'!A:A,4-BIN2DEC(MID($B425,15,2))),"--")</f>
        <v>--</v>
      </c>
      <c r="O425" s="11">
        <f t="shared" si="59"/>
        <v>0</v>
      </c>
      <c r="P425" s="11">
        <f t="shared" si="60"/>
        <v>1</v>
      </c>
      <c r="Q425" s="11">
        <f t="shared" si="61"/>
        <v>0</v>
      </c>
      <c r="R425" s="10" t="str" cm="1">
        <f t="array" ref="R425">INDEX(Types!A:A,1+BIN2DEC(MID($B425,20,2)))</f>
        <v>Control</v>
      </c>
      <c r="S425" s="10" t="str" cm="1">
        <f t="array" ref="S425">IF(R425="ALU",INDEX(ALUOps!A:A,32-BIN2DEC(MID($B425,22,5))),"")</f>
        <v/>
      </c>
      <c r="T425" s="10" t="str" cm="1">
        <f t="array" ref="T425">IF(R425="ALU",INDEX(Tmp!A:A,4-BIN2DEC(MID($B425,27,2))),"")</f>
        <v/>
      </c>
      <c r="U425" s="11" t="str">
        <f t="shared" si="62"/>
        <v/>
      </c>
      <c r="V425" s="9" t="str" cm="1">
        <f t="array" ref="V425">IF(R425="Jump",INDEX(Jcond!A:A,16-BIN2DEC(MID($B425,22,4))),"")</f>
        <v/>
      </c>
      <c r="W425" s="9" t="str">
        <f t="shared" si="63"/>
        <v/>
      </c>
      <c r="X425" s="54" t="str" cm="1">
        <f t="array" ref="X425">IF(R425="Control",INDEX(IC!A:A,16-BIN2DEC(MID($B425,21,4))),"")</f>
        <v>CALL</v>
      </c>
      <c r="Y425" s="54" t="str" cm="1">
        <f t="array" ref="Y425">IF(X425="CALL",INDEX(Subroutines!A:A,32-BIN2DEC(MID($B425,25,5))),"")</f>
        <v>{18}</v>
      </c>
      <c r="Z425" s="54" t="str" cm="1">
        <f t="array" ref="Z425">IF(R425="Control",INDEX(EC!A:A,8-BIN2DEC(MID($B425,25,3))),"")</f>
        <v>{4}</v>
      </c>
      <c r="AA425" s="54" t="str" cm="1">
        <f t="array" ref="AA425">IF(R425="Control",INDEX(SR!A:A,4-BIN2DEC(MID($B425,28,2))),"")</f>
        <v>SS</v>
      </c>
      <c r="AE425" s="60"/>
    </row>
    <row r="426" spans="1:36" x14ac:dyDescent="0.25">
      <c r="A426" s="4" t="str">
        <f t="shared" si="56"/>
        <v>1A8</v>
      </c>
      <c r="B426" s="2" t="s">
        <v>415</v>
      </c>
      <c r="C426" s="35" t="s">
        <v>1126</v>
      </c>
      <c r="D426" s="2" t="s">
        <v>416</v>
      </c>
      <c r="E426" s="2" t="s">
        <v>930</v>
      </c>
      <c r="F426" s="2" t="s">
        <v>462</v>
      </c>
      <c r="G426" s="2"/>
      <c r="H426" s="3">
        <f t="shared" si="57"/>
        <v>1</v>
      </c>
      <c r="I426" s="27" t="str" cm="1">
        <f t="array" ref="I426">IF(H426=0,INDEX(Source1!A:A, 32-BIN2DEC(LEFT($B426,5))),"--")</f>
        <v>--</v>
      </c>
      <c r="J426" s="63" t="str">
        <f t="shared" si="55"/>
        <v>--</v>
      </c>
      <c r="K426" s="27" t="str" cm="1">
        <f t="array" ref="K426">IF(H426=0,INDEX(Dest1!A:A,32-BIN2DEC(MID($B426,6,5))),"--")</f>
        <v>--</v>
      </c>
      <c r="L426" s="27">
        <f t="shared" si="58"/>
        <v>1</v>
      </c>
      <c r="M426" s="27" t="str" cm="1">
        <f t="array" ref="M426">IF(AND(I426&lt;&gt;"CONST",L426=0),INDEX(Source2!A:A,16-BIN2DEC(MID($B426,11,4))),"--")</f>
        <v>--</v>
      </c>
      <c r="N426" s="23" t="str" cm="1">
        <f t="array" ref="N426">IF(AND(I426&lt;&gt;"CONST",L426=0),INDEX('D2'!A:A,4-BIN2DEC(MID($B426,15,2))),"--")</f>
        <v>--</v>
      </c>
      <c r="O426" s="6">
        <f t="shared" si="59"/>
        <v>0</v>
      </c>
      <c r="P426" s="6">
        <f t="shared" si="60"/>
        <v>0</v>
      </c>
      <c r="Q426" s="6">
        <f t="shared" si="61"/>
        <v>0</v>
      </c>
      <c r="R426" s="3" t="str" cm="1">
        <f t="array" ref="R426">INDEX(Types!A:A,1+BIN2DEC(MID($B426,20,2)))</f>
        <v>Jump</v>
      </c>
      <c r="S426" s="3" t="str" cm="1">
        <f t="array" ref="S426">IF(R426="ALU",INDEX(ALUOps!A:A,32-BIN2DEC(MID($B426,22,5))),"")</f>
        <v/>
      </c>
      <c r="T426" s="3" t="str" cm="1">
        <f t="array" ref="T426">IF(R426="ALU",INDEX(Tmp!A:A,4-BIN2DEC(MID($B426,27,2))),"")</f>
        <v/>
      </c>
      <c r="U426" s="6" t="str">
        <f t="shared" si="62"/>
        <v/>
      </c>
      <c r="V426" t="str" cm="1">
        <f t="array" ref="V426">IF(R426="Jump",INDEX(Jcond!A:A,16-BIN2DEC(MID($B426,22,4))),"")</f>
        <v>{0}</v>
      </c>
      <c r="W426" s="46">
        <f t="shared" si="63"/>
        <v>2</v>
      </c>
      <c r="X426" s="5" t="str" cm="1">
        <f t="array" ref="X426">IF(R426="Control",INDEX(IC!A:A,16-BIN2DEC(MID($B426,21,4))),"")</f>
        <v/>
      </c>
      <c r="Y426" s="5" t="str" cm="1">
        <f t="array" ref="Y426">IF(X426="CALL",INDEX(Subroutines!A:A,32-BIN2DEC(MID($B426,25,5))),"")</f>
        <v/>
      </c>
      <c r="Z426" s="5" t="str" cm="1">
        <f t="array" ref="Z426">IF(R426="Control",INDEX(EC!A:A,8-BIN2DEC(MID($B426,25,3))),"")</f>
        <v/>
      </c>
      <c r="AA426" s="5" t="str" cm="1">
        <f t="array" ref="AA426">IF(R426="Control",INDEX(SR!A:A,4-BIN2DEC(MID($B426,28,2))),"")</f>
        <v/>
      </c>
      <c r="AJ426" s="1" t="s">
        <v>417</v>
      </c>
    </row>
    <row r="427" spans="1:36" x14ac:dyDescent="0.25">
      <c r="A427" s="4" t="str">
        <f t="shared" si="56"/>
        <v>1A9</v>
      </c>
      <c r="B427" s="2" t="s">
        <v>393</v>
      </c>
      <c r="C427" s="45" t="s">
        <v>1127</v>
      </c>
      <c r="D427" s="3"/>
      <c r="E427" s="3"/>
      <c r="F427" s="3"/>
      <c r="G427" s="3"/>
      <c r="H427" s="3">
        <f t="shared" si="57"/>
        <v>0</v>
      </c>
      <c r="I427" s="27" t="str" cm="1">
        <f t="array" ref="I427">IF(H427=0,INDEX(Source1!A:A, 32-BIN2DEC(LEFT($B427,5))),"--")</f>
        <v>ZERO</v>
      </c>
      <c r="J427" s="63" t="str">
        <f t="shared" si="55"/>
        <v>--</v>
      </c>
      <c r="K427" s="27" t="str" cm="1">
        <f t="array" ref="K427">IF(H427=0,INDEX(Dest1!A:A,32-BIN2DEC(MID($B427,6,5))),"--")</f>
        <v>tmpBL</v>
      </c>
      <c r="L427" s="27">
        <f t="shared" si="58"/>
        <v>1</v>
      </c>
      <c r="M427" s="27" t="str" cm="1">
        <f t="array" ref="M427">IF(AND(I427&lt;&gt;"CONST",L427=0),INDEX(Source2!A:A,16-BIN2DEC(MID($B427,11,4))),"--")</f>
        <v>--</v>
      </c>
      <c r="N427" s="23" t="str" cm="1">
        <f t="array" ref="N427">IF(AND(I427&lt;&gt;"CONST",L427=0),INDEX('D2'!A:A,4-BIN2DEC(MID($B427,15,2))),"--")</f>
        <v>--</v>
      </c>
      <c r="O427" s="6">
        <f t="shared" si="59"/>
        <v>0</v>
      </c>
      <c r="P427" s="6">
        <f t="shared" si="60"/>
        <v>0</v>
      </c>
      <c r="Q427" s="6">
        <f t="shared" si="61"/>
        <v>0</v>
      </c>
      <c r="R427" s="3" t="str" cm="1">
        <f t="array" ref="R427">INDEX(Types!A:A,1+BIN2DEC(MID($B427,20,2)))</f>
        <v>Control</v>
      </c>
      <c r="S427" s="3" t="str" cm="1">
        <f t="array" ref="S427">IF(R427="ALU",INDEX(ALUOps!A:A,32-BIN2DEC(MID($B427,22,5))),"")</f>
        <v/>
      </c>
      <c r="T427" s="3" t="str" cm="1">
        <f t="array" ref="T427">IF(R427="ALU",INDEX(Tmp!A:A,4-BIN2DEC(MID($B427,27,2))),"")</f>
        <v/>
      </c>
      <c r="U427" s="6" t="str">
        <f t="shared" si="62"/>
        <v/>
      </c>
      <c r="V427" t="str" cm="1">
        <f t="array" ref="V427">IF(R427="Jump",INDEX(Jcond!A:A,16-BIN2DEC(MID($B427,22,4))),"")</f>
        <v/>
      </c>
      <c r="W427" t="str">
        <f t="shared" si="63"/>
        <v/>
      </c>
      <c r="X427" s="5" t="str" cm="1">
        <f t="array" ref="X427">IF(R427="Control",INDEX(IC!A:A,16-BIN2DEC(MID($B427,21,4))),"")</f>
        <v>CALL</v>
      </c>
      <c r="Y427" s="5" t="str" cm="1">
        <f t="array" ref="Y427">IF(X427="CALL",INDEX(Subroutines!A:A,32-BIN2DEC(MID($B427,25,5))),"")</f>
        <v>INT</v>
      </c>
      <c r="Z427" s="5" t="str" cm="1">
        <f t="array" ref="Z427">IF(R427="Control",INDEX(EC!A:A,8-BIN2DEC(MID($B427,25,3))),"")</f>
        <v>{0}</v>
      </c>
      <c r="AA427" s="5" t="str" cm="1">
        <f t="array" ref="AA427">IF(R427="Control",INDEX(SR!A:A,4-BIN2DEC(MID($B427,28,2))),"")</f>
        <v>SS</v>
      </c>
      <c r="AE427" s="1" t="s">
        <v>1274</v>
      </c>
    </row>
    <row r="428" spans="1:36" x14ac:dyDescent="0.25">
      <c r="A428" s="4" t="str">
        <f t="shared" si="56"/>
        <v>1AA</v>
      </c>
      <c r="B428" s="2" t="s">
        <v>283</v>
      </c>
      <c r="C428" s="45" t="s">
        <v>1128</v>
      </c>
      <c r="D428" s="3"/>
      <c r="E428" s="3"/>
      <c r="F428" s="3"/>
      <c r="G428" s="3"/>
      <c r="H428" s="3">
        <f t="shared" si="57"/>
        <v>0</v>
      </c>
      <c r="I428" s="27" t="str" cm="1">
        <f t="array" ref="I428">IF(H428=0,INDEX(Source1!A:A, 32-BIN2DEC(LEFT($B428,5))),"--")</f>
        <v>SIGMA</v>
      </c>
      <c r="J428" s="63" t="str">
        <f t="shared" si="55"/>
        <v>--</v>
      </c>
      <c r="K428" s="27" t="str" cm="1">
        <f t="array" ref="K428">IF(H428=0,INDEX(Dest1!A:A,32-BIN2DEC(MID($B428,6,5))),"--")</f>
        <v>tmpB</v>
      </c>
      <c r="L428" s="27">
        <f t="shared" si="58"/>
        <v>1</v>
      </c>
      <c r="M428" s="27" t="str" cm="1">
        <f t="array" ref="M428">IF(AND(I428&lt;&gt;"CONST",L428=0),INDEX(Source2!A:A,16-BIN2DEC(MID($B428,11,4))),"--")</f>
        <v>--</v>
      </c>
      <c r="N428" s="23" t="str" cm="1">
        <f t="array" ref="N428">IF(AND(I428&lt;&gt;"CONST",L428=0),INDEX('D2'!A:A,4-BIN2DEC(MID($B428,15,2))),"--")</f>
        <v>--</v>
      </c>
      <c r="O428" s="6">
        <f t="shared" si="59"/>
        <v>0</v>
      </c>
      <c r="P428" s="6">
        <f t="shared" si="60"/>
        <v>0</v>
      </c>
      <c r="Q428" s="6">
        <f t="shared" si="61"/>
        <v>0</v>
      </c>
      <c r="R428" s="3" t="str" cm="1">
        <f t="array" ref="R428">INDEX(Types!A:A,1+BIN2DEC(MID($B428,20,2)))</f>
        <v>ALU</v>
      </c>
      <c r="S428" s="3" t="str" cm="1">
        <f t="array" ref="S428">IF(R428="ALU",INDEX(ALUOps!A:A,32-BIN2DEC(MID($B428,22,5))),"")</f>
        <v>DIV</v>
      </c>
      <c r="T428" s="3" t="str" cm="1">
        <f t="array" ref="T428">IF(R428="ALU",INDEX(Tmp!A:A,4-BIN2DEC(MID($B428,27,2))),"")</f>
        <v>tmpC</v>
      </c>
      <c r="U428" s="6">
        <f t="shared" si="62"/>
        <v>1</v>
      </c>
      <c r="V428" t="str" cm="1">
        <f t="array" ref="V428">IF(R428="Jump",INDEX(Jcond!A:A,16-BIN2DEC(MID($B428,22,4))),"")</f>
        <v/>
      </c>
      <c r="W428" t="str">
        <f t="shared" si="63"/>
        <v/>
      </c>
      <c r="X428" s="5" t="str" cm="1">
        <f t="array" ref="X428">IF(R428="Control",INDEX(IC!A:A,16-BIN2DEC(MID($B428,21,4))),"")</f>
        <v/>
      </c>
      <c r="Y428" s="5" t="str" cm="1">
        <f t="array" ref="Y428">IF(X428="CALL",INDEX(Subroutines!A:A,32-BIN2DEC(MID($B428,25,5))),"")</f>
        <v/>
      </c>
      <c r="Z428" s="5" t="str" cm="1">
        <f t="array" ref="Z428">IF(R428="Control",INDEX(EC!A:A,8-BIN2DEC(MID($B428,25,3))),"")</f>
        <v/>
      </c>
      <c r="AA428" s="5" t="str" cm="1">
        <f t="array" ref="AA428">IF(R428="Control",INDEX(SR!A:A,4-BIN2DEC(MID($B428,28,2))),"")</f>
        <v/>
      </c>
    </row>
    <row r="429" spans="1:36" x14ac:dyDescent="0.25">
      <c r="A429" s="4" t="str">
        <f t="shared" si="56"/>
        <v>1AB</v>
      </c>
      <c r="B429" s="2" t="s">
        <v>284</v>
      </c>
      <c r="C429" s="35" t="s">
        <v>1129</v>
      </c>
      <c r="D429" s="3"/>
      <c r="E429" s="3"/>
      <c r="F429" s="3"/>
      <c r="G429" s="3"/>
      <c r="H429" s="3">
        <f t="shared" si="57"/>
        <v>0</v>
      </c>
      <c r="I429" s="27" t="str" cm="1">
        <f t="array" ref="I429">IF(H429=0,INDEX(Source1!A:A, 32-BIN2DEC(LEFT($B429,5))),"--")</f>
        <v>SIGMA</v>
      </c>
      <c r="J429" s="63" t="str">
        <f t="shared" si="55"/>
        <v>--</v>
      </c>
      <c r="K429" s="27" t="str" cm="1">
        <f t="array" ref="K429">IF(H429=0,INDEX(Dest1!A:A,32-BIN2DEC(MID($B429,6,5))),"--")</f>
        <v>NULL</v>
      </c>
      <c r="L429" s="27">
        <f t="shared" si="58"/>
        <v>0</v>
      </c>
      <c r="M429" s="27" t="str" cm="1">
        <f t="array" ref="M429">IF(AND(I429&lt;&gt;"CONST",L429=0),INDEX(Source2!A:A,16-BIN2DEC(MID($B429,11,4))),"--")</f>
        <v>SIGMA</v>
      </c>
      <c r="N429" s="23" t="str" cm="1">
        <f t="array" ref="N429">IF(AND(I429&lt;&gt;"CONST",L429=0),INDEX('D2'!A:A,4-BIN2DEC(MID($B429,15,2))),"--")</f>
        <v>tmpB</v>
      </c>
      <c r="O429" s="6">
        <f t="shared" si="59"/>
        <v>0</v>
      </c>
      <c r="P429" s="6">
        <f t="shared" si="60"/>
        <v>0</v>
      </c>
      <c r="Q429" s="6">
        <f t="shared" si="61"/>
        <v>0</v>
      </c>
      <c r="R429" s="3" t="str" cm="1">
        <f t="array" ref="R429">INDEX(Types!A:A,1+BIN2DEC(MID($B429,20,2)))</f>
        <v>ALU</v>
      </c>
      <c r="S429" s="3" t="str" cm="1">
        <f t="array" ref="S429">IF(R429="ALU",INDEX(ALUOps!A:A,32-BIN2DEC(MID($B429,22,5))),"")</f>
        <v>DIV</v>
      </c>
      <c r="T429" s="3" t="str" cm="1">
        <f t="array" ref="T429">IF(R429="ALU",INDEX(Tmp!A:A,4-BIN2DEC(MID($B429,27,2))),"")</f>
        <v>tmpC</v>
      </c>
      <c r="U429" s="6">
        <f t="shared" si="62"/>
        <v>0</v>
      </c>
      <c r="V429" t="str" cm="1">
        <f t="array" ref="V429">IF(R429="Jump",INDEX(Jcond!A:A,16-BIN2DEC(MID($B429,22,4))),"")</f>
        <v/>
      </c>
      <c r="W429" t="str">
        <f t="shared" si="63"/>
        <v/>
      </c>
      <c r="X429" s="5" t="str" cm="1">
        <f t="array" ref="X429">IF(R429="Control",INDEX(IC!A:A,16-BIN2DEC(MID($B429,21,4))),"")</f>
        <v/>
      </c>
      <c r="Y429" s="5" t="str" cm="1">
        <f t="array" ref="Y429">IF(X429="CALL",INDEX(Subroutines!A:A,32-BIN2DEC(MID($B429,25,5))),"")</f>
        <v/>
      </c>
      <c r="Z429" s="5" t="str" cm="1">
        <f t="array" ref="Z429">IF(R429="Control",INDEX(EC!A:A,8-BIN2DEC(MID($B429,25,3))),"")</f>
        <v/>
      </c>
      <c r="AA429" s="5" t="str" cm="1">
        <f t="array" ref="AA429">IF(R429="Control",INDEX(SR!A:A,4-BIN2DEC(MID($B429,28,2))),"")</f>
        <v/>
      </c>
    </row>
    <row r="430" spans="1:36" x14ac:dyDescent="0.25">
      <c r="A430" s="4" t="str">
        <f t="shared" si="56"/>
        <v>1AC</v>
      </c>
      <c r="B430" s="2" t="s">
        <v>418</v>
      </c>
      <c r="C430" s="35" t="s">
        <v>1130</v>
      </c>
      <c r="D430" s="2" t="s">
        <v>419</v>
      </c>
      <c r="E430" s="2" t="s">
        <v>930</v>
      </c>
      <c r="F430" s="2" t="s">
        <v>928</v>
      </c>
      <c r="G430" s="2"/>
      <c r="H430" s="3">
        <f t="shared" si="57"/>
        <v>0</v>
      </c>
      <c r="I430" s="27" t="str" cm="1">
        <f t="array" ref="I430">IF(H430=0,INDEX(Source1!A:A, 32-BIN2DEC(LEFT($B430,5))),"--")</f>
        <v>tmpB</v>
      </c>
      <c r="J430" s="63" t="str">
        <f t="shared" si="55"/>
        <v>--</v>
      </c>
      <c r="K430" s="27" t="str" cm="1">
        <f t="array" ref="K430">IF(H430=0,INDEX(Dest1!A:A,32-BIN2DEC(MID($B430,6,5))),"--")</f>
        <v>tmpC</v>
      </c>
      <c r="L430" s="27">
        <f t="shared" si="58"/>
        <v>1</v>
      </c>
      <c r="M430" s="27" t="str" cm="1">
        <f t="array" ref="M430">IF(AND(I430&lt;&gt;"CONST",L430=0),INDEX(Source2!A:A,16-BIN2DEC(MID($B430,11,4))),"--")</f>
        <v>--</v>
      </c>
      <c r="N430" s="23" t="str" cm="1">
        <f t="array" ref="N430">IF(AND(I430&lt;&gt;"CONST",L430=0),INDEX('D2'!A:A,4-BIN2DEC(MID($B430,15,2))),"--")</f>
        <v>--</v>
      </c>
      <c r="O430" s="6">
        <f t="shared" si="59"/>
        <v>0</v>
      </c>
      <c r="P430" s="6">
        <f t="shared" si="60"/>
        <v>0</v>
      </c>
      <c r="Q430" s="6">
        <f t="shared" si="61"/>
        <v>0</v>
      </c>
      <c r="R430" s="3" t="str" cm="1">
        <f t="array" ref="R430">INDEX(Types!A:A,1+BIN2DEC(MID($B430,20,2)))</f>
        <v>ALU</v>
      </c>
      <c r="S430" s="3" t="str" cm="1">
        <f t="array" ref="S430">IF(R430="ALU",INDEX(ALUOps!A:A,32-BIN2DEC(MID($B430,22,5))),"")</f>
        <v>PASS</v>
      </c>
      <c r="T430" s="3" t="str" cm="1">
        <f t="array" ref="T430">IF(R430="ALU",INDEX(Tmp!A:A,4-BIN2DEC(MID($B430,27,2))),"")</f>
        <v>tmpA</v>
      </c>
      <c r="U430" s="6">
        <f t="shared" si="62"/>
        <v>0</v>
      </c>
      <c r="V430" t="str" cm="1">
        <f t="array" ref="V430">IF(R430="Jump",INDEX(Jcond!A:A,16-BIN2DEC(MID($B430,22,4))),"")</f>
        <v/>
      </c>
      <c r="W430" t="str">
        <f t="shared" si="63"/>
        <v/>
      </c>
      <c r="X430" s="5" t="str" cm="1">
        <f t="array" ref="X430">IF(R430="Control",INDEX(IC!A:A,16-BIN2DEC(MID($B430,21,4))),"")</f>
        <v/>
      </c>
      <c r="Y430" s="5" t="str" cm="1">
        <f t="array" ref="Y430">IF(X430="CALL",INDEX(Subroutines!A:A,32-BIN2DEC(MID($B430,25,5))),"")</f>
        <v/>
      </c>
      <c r="Z430" s="5" t="str" cm="1">
        <f t="array" ref="Z430">IF(R430="Control",INDEX(EC!A:A,8-BIN2DEC(MID($B430,25,3))),"")</f>
        <v/>
      </c>
      <c r="AA430" s="5" t="str" cm="1">
        <f t="array" ref="AA430">IF(R430="Control",INDEX(SR!A:A,4-BIN2DEC(MID($B430,28,2))),"")</f>
        <v/>
      </c>
      <c r="AJ430" s="1" t="s">
        <v>417</v>
      </c>
    </row>
    <row r="431" spans="1:36" x14ac:dyDescent="0.25">
      <c r="A431" s="4" t="str">
        <f t="shared" si="56"/>
        <v>1AD</v>
      </c>
      <c r="B431" s="2" t="s">
        <v>420</v>
      </c>
      <c r="C431" s="35" t="s">
        <v>1131</v>
      </c>
      <c r="D431" s="3"/>
      <c r="E431" s="3"/>
      <c r="F431" s="3"/>
      <c r="G431" s="3"/>
      <c r="H431" s="3">
        <f t="shared" si="57"/>
        <v>0</v>
      </c>
      <c r="I431" s="27" t="str" cm="1">
        <f t="array" ref="I431">IF(H431=0,INDEX(Source1!A:A, 32-BIN2DEC(LEFT($B431,5))),"--")</f>
        <v>TEMP</v>
      </c>
      <c r="J431" s="63" t="str">
        <f t="shared" si="55"/>
        <v>--</v>
      </c>
      <c r="K431" s="27" t="str" cm="1">
        <f t="array" ref="K431">IF(H431=0,INDEX(Dest1!A:A,32-BIN2DEC(MID($B431,6,5))),"--")</f>
        <v>tmpB</v>
      </c>
      <c r="L431" s="27">
        <f t="shared" si="58"/>
        <v>0</v>
      </c>
      <c r="M431" s="27" t="str" cm="1">
        <f t="array" ref="M431">IF(AND(I431&lt;&gt;"CONST",L431=0),INDEX(Source2!A:A,16-BIN2DEC(MID($B431,11,4))),"--")</f>
        <v>SIGMA</v>
      </c>
      <c r="N431" s="23" t="str" cm="1">
        <f t="array" ref="N431">IF(AND(I431&lt;&gt;"CONST",L431=0),INDEX('D2'!A:A,4-BIN2DEC(MID($B431,15,2))),"--")</f>
        <v>NULL</v>
      </c>
      <c r="O431" s="6">
        <f t="shared" si="59"/>
        <v>0</v>
      </c>
      <c r="P431" s="6">
        <f t="shared" si="60"/>
        <v>1</v>
      </c>
      <c r="Q431" s="6">
        <f t="shared" si="61"/>
        <v>0</v>
      </c>
      <c r="R431" s="3" t="str" cm="1">
        <f t="array" ref="R431">INDEX(Types!A:A,1+BIN2DEC(MID($B431,20,2)))</f>
        <v>ALU</v>
      </c>
      <c r="S431" s="3" t="str" cm="1">
        <f t="array" ref="S431">IF(R431="ALU",INDEX(ALUOps!A:A,32-BIN2DEC(MID($B431,22,5))),"")</f>
        <v>NEG</v>
      </c>
      <c r="T431" s="3" t="str" cm="1">
        <f t="array" ref="T431">IF(R431="ALU",INDEX(Tmp!A:A,4-BIN2DEC(MID($B431,27,2))),"")</f>
        <v>tmpA</v>
      </c>
      <c r="U431" s="6">
        <f t="shared" si="62"/>
        <v>0</v>
      </c>
      <c r="V431" t="str" cm="1">
        <f t="array" ref="V431">IF(R431="Jump",INDEX(Jcond!A:A,16-BIN2DEC(MID($B431,22,4))),"")</f>
        <v/>
      </c>
      <c r="W431" t="str">
        <f t="shared" si="63"/>
        <v/>
      </c>
      <c r="X431" s="5" t="str" cm="1">
        <f t="array" ref="X431">IF(R431="Control",INDEX(IC!A:A,16-BIN2DEC(MID($B431,21,4))),"")</f>
        <v/>
      </c>
      <c r="Y431" s="5" t="str" cm="1">
        <f t="array" ref="Y431">IF(X431="CALL",INDEX(Subroutines!A:A,32-BIN2DEC(MID($B431,25,5))),"")</f>
        <v/>
      </c>
      <c r="Z431" s="5" t="str" cm="1">
        <f t="array" ref="Z431">IF(R431="Control",INDEX(EC!A:A,8-BIN2DEC(MID($B431,25,3))),"")</f>
        <v/>
      </c>
      <c r="AA431" s="5" t="str" cm="1">
        <f t="array" ref="AA431">IF(R431="Control",INDEX(SR!A:A,4-BIN2DEC(MID($B431,28,2))),"")</f>
        <v/>
      </c>
    </row>
    <row r="432" spans="1:36" x14ac:dyDescent="0.25">
      <c r="A432" s="4" t="str">
        <f t="shared" si="56"/>
        <v>1AE</v>
      </c>
      <c r="B432" s="2" t="s">
        <v>421</v>
      </c>
      <c r="C432" s="35" t="s">
        <v>1132</v>
      </c>
      <c r="D432" s="3"/>
      <c r="E432" s="3"/>
      <c r="F432" s="3"/>
      <c r="G432" s="3"/>
      <c r="H432" s="3">
        <f t="shared" si="57"/>
        <v>1</v>
      </c>
      <c r="I432" s="27" t="str" cm="1">
        <f t="array" ref="I432">IF(H432=0,INDEX(Source1!A:A, 32-BIN2DEC(LEFT($B432,5))),"--")</f>
        <v>--</v>
      </c>
      <c r="J432" s="63" t="str">
        <f t="shared" si="55"/>
        <v>--</v>
      </c>
      <c r="K432" s="27" t="str" cm="1">
        <f t="array" ref="K432">IF(H432=0,INDEX(Dest1!A:A,32-BIN2DEC(MID($B432,6,5))),"--")</f>
        <v>--</v>
      </c>
      <c r="L432" s="27">
        <f t="shared" si="58"/>
        <v>1</v>
      </c>
      <c r="M432" s="27" t="str" cm="1">
        <f t="array" ref="M432">IF(AND(I432&lt;&gt;"CONST",L432=0),INDEX(Source2!A:A,16-BIN2DEC(MID($B432,11,4))),"--")</f>
        <v>--</v>
      </c>
      <c r="N432" s="23" t="str" cm="1">
        <f t="array" ref="N432">IF(AND(I432&lt;&gt;"CONST",L432=0),INDEX('D2'!A:A,4-BIN2DEC(MID($B432,15,2))),"--")</f>
        <v>--</v>
      </c>
      <c r="O432" s="6">
        <f t="shared" si="59"/>
        <v>0</v>
      </c>
      <c r="P432" s="6">
        <f t="shared" si="60"/>
        <v>0</v>
      </c>
      <c r="Q432" s="6">
        <f t="shared" si="61"/>
        <v>0</v>
      </c>
      <c r="R432" s="3" t="str" cm="1">
        <f t="array" ref="R432">INDEX(Types!A:A,1+BIN2DEC(MID($B432,20,2)))</f>
        <v>Jump</v>
      </c>
      <c r="S432" s="3" t="str" cm="1">
        <f t="array" ref="S432">IF(R432="ALU",INDEX(ALUOps!A:A,32-BIN2DEC(MID($B432,22,5))),"")</f>
        <v/>
      </c>
      <c r="T432" s="3" t="str" cm="1">
        <f t="array" ref="T432">IF(R432="ALU",INDEX(Tmp!A:A,4-BIN2DEC(MID($B432,27,2))),"")</f>
        <v/>
      </c>
      <c r="U432" s="6" t="str">
        <f t="shared" si="62"/>
        <v/>
      </c>
      <c r="V432" t="str" cm="1">
        <f t="array" ref="V432">IF(R432="Jump",INDEX(Jcond!A:A,16-BIN2DEC(MID($B432,22,4))),"")</f>
        <v>{6}</v>
      </c>
      <c r="W432" s="44">
        <f t="shared" si="63"/>
        <v>1</v>
      </c>
      <c r="X432" s="5" t="str" cm="1">
        <f t="array" ref="X432">IF(R432="Control",INDEX(IC!A:A,16-BIN2DEC(MID($B432,21,4))),"")</f>
        <v/>
      </c>
      <c r="Y432" s="5" t="str" cm="1">
        <f t="array" ref="Y432">IF(X432="CALL",INDEX(Subroutines!A:A,32-BIN2DEC(MID($B432,25,5))),"")</f>
        <v/>
      </c>
      <c r="Z432" s="5" t="str" cm="1">
        <f t="array" ref="Z432">IF(R432="Control",INDEX(EC!A:A,8-BIN2DEC(MID($B432,25,3))),"")</f>
        <v/>
      </c>
      <c r="AA432" s="5" t="str" cm="1">
        <f t="array" ref="AA432">IF(R432="Control",INDEX(SR!A:A,4-BIN2DEC(MID($B432,28,2))),"")</f>
        <v/>
      </c>
    </row>
    <row r="433" spans="1:36" x14ac:dyDescent="0.25">
      <c r="A433" s="4" t="str">
        <f t="shared" si="56"/>
        <v>1AF</v>
      </c>
      <c r="B433" s="2" t="s">
        <v>422</v>
      </c>
      <c r="C433" s="35" t="s">
        <v>1133</v>
      </c>
      <c r="D433" s="3"/>
      <c r="E433" s="3"/>
      <c r="F433" s="3"/>
      <c r="G433" s="3"/>
      <c r="H433" s="3">
        <f t="shared" si="57"/>
        <v>1</v>
      </c>
      <c r="I433" s="27" t="str" cm="1">
        <f t="array" ref="I433">IF(H433=0,INDEX(Source1!A:A, 32-BIN2DEC(LEFT($B433,5))),"--")</f>
        <v>--</v>
      </c>
      <c r="J433" s="63" t="str">
        <f t="shared" si="55"/>
        <v>--</v>
      </c>
      <c r="K433" s="27" t="str" cm="1">
        <f t="array" ref="K433">IF(H433=0,INDEX(Dest1!A:A,32-BIN2DEC(MID($B433,6,5))),"--")</f>
        <v>--</v>
      </c>
      <c r="L433" s="27">
        <f t="shared" si="58"/>
        <v>1</v>
      </c>
      <c r="M433" s="27" t="str" cm="1">
        <f t="array" ref="M433">IF(AND(I433&lt;&gt;"CONST",L433=0),INDEX(Source2!A:A,16-BIN2DEC(MID($B433,11,4))),"--")</f>
        <v>--</v>
      </c>
      <c r="N433" s="23" t="str" cm="1">
        <f t="array" ref="N433">IF(AND(I433&lt;&gt;"CONST",L433=0),INDEX('D2'!A:A,4-BIN2DEC(MID($B433,15,2))),"--")</f>
        <v>--</v>
      </c>
      <c r="O433" s="6">
        <f t="shared" si="59"/>
        <v>0</v>
      </c>
      <c r="P433" s="6">
        <f t="shared" si="60"/>
        <v>0</v>
      </c>
      <c r="Q433" s="6">
        <f t="shared" si="61"/>
        <v>0</v>
      </c>
      <c r="R433" s="3" t="str" cm="1">
        <f t="array" ref="R433">INDEX(Types!A:A,1+BIN2DEC(MID($B433,20,2)))</f>
        <v>Jump</v>
      </c>
      <c r="S433" s="3" t="str" cm="1">
        <f t="array" ref="S433">IF(R433="ALU",INDEX(ALUOps!A:A,32-BIN2DEC(MID($B433,22,5))),"")</f>
        <v/>
      </c>
      <c r="T433" s="3" t="str" cm="1">
        <f t="array" ref="T433">IF(R433="ALU",INDEX(Tmp!A:A,4-BIN2DEC(MID($B433,27,2))),"")</f>
        <v/>
      </c>
      <c r="U433" s="6" t="str">
        <f t="shared" si="62"/>
        <v/>
      </c>
      <c r="V433" t="str" cm="1">
        <f t="array" ref="V433">IF(R433="Jump",INDEX(Jcond!A:A,16-BIN2DEC(MID($B433,22,4))),"")</f>
        <v>{9}</v>
      </c>
      <c r="W433" s="44">
        <f t="shared" si="63"/>
        <v>9</v>
      </c>
      <c r="X433" s="5" t="str" cm="1">
        <f t="array" ref="X433">IF(R433="Control",INDEX(IC!A:A,16-BIN2DEC(MID($B433,21,4))),"")</f>
        <v/>
      </c>
      <c r="Y433" s="5" t="str" cm="1">
        <f t="array" ref="Y433">IF(X433="CALL",INDEX(Subroutines!A:A,32-BIN2DEC(MID($B433,25,5))),"")</f>
        <v/>
      </c>
      <c r="Z433" s="5" t="str" cm="1">
        <f t="array" ref="Z433">IF(R433="Control",INDEX(EC!A:A,8-BIN2DEC(MID($B433,25,3))),"")</f>
        <v/>
      </c>
      <c r="AA433" s="5" t="str" cm="1">
        <f t="array" ref="AA433">IF(R433="Control",INDEX(SR!A:A,4-BIN2DEC(MID($B433,28,2))),"")</f>
        <v/>
      </c>
    </row>
    <row r="434" spans="1:36" x14ac:dyDescent="0.25">
      <c r="A434" s="4" t="str">
        <f t="shared" si="56"/>
        <v>1B0</v>
      </c>
      <c r="B434" s="2" t="s">
        <v>423</v>
      </c>
      <c r="C434" s="35" t="s">
        <v>1134</v>
      </c>
      <c r="D434" s="2" t="s">
        <v>424</v>
      </c>
      <c r="E434" s="2" t="s">
        <v>930</v>
      </c>
      <c r="F434" s="2" t="s">
        <v>488</v>
      </c>
      <c r="G434" s="2"/>
      <c r="H434" s="3">
        <f t="shared" si="57"/>
        <v>0</v>
      </c>
      <c r="I434" s="27" t="str" cm="1">
        <f t="array" ref="I434">IF(H434=0,INDEX(Source1!A:A, 32-BIN2DEC(LEFT($B434,5))),"--")</f>
        <v>SIGMA</v>
      </c>
      <c r="J434" s="63" t="str">
        <f t="shared" si="55"/>
        <v>--</v>
      </c>
      <c r="K434" s="27" t="str" cm="1">
        <f t="array" ref="K434">IF(H434=0,INDEX(Dest1!A:A,32-BIN2DEC(MID($B434,6,5))),"--")</f>
        <v>tmpA</v>
      </c>
      <c r="L434" s="27">
        <f t="shared" si="58"/>
        <v>1</v>
      </c>
      <c r="M434" s="27" t="str" cm="1">
        <f t="array" ref="M434">IF(AND(I434&lt;&gt;"CONST",L434=0),INDEX(Source2!A:A,16-BIN2DEC(MID($B434,11,4))),"--")</f>
        <v>--</v>
      </c>
      <c r="N434" s="23" t="str" cm="1">
        <f t="array" ref="N434">IF(AND(I434&lt;&gt;"CONST",L434=0),INDEX('D2'!A:A,4-BIN2DEC(MID($B434,15,2))),"--")</f>
        <v>--</v>
      </c>
      <c r="O434" s="6">
        <f t="shared" si="59"/>
        <v>0</v>
      </c>
      <c r="P434" s="6">
        <f t="shared" si="60"/>
        <v>0</v>
      </c>
      <c r="Q434" s="6">
        <f t="shared" si="61"/>
        <v>0</v>
      </c>
      <c r="R434" s="3" t="str" cm="1">
        <f t="array" ref="R434">INDEX(Types!A:A,1+BIN2DEC(MID($B434,20,2)))</f>
        <v>Control</v>
      </c>
      <c r="S434" s="3" t="str" cm="1">
        <f t="array" ref="S434">IF(R434="ALU",INDEX(ALUOps!A:A,32-BIN2DEC(MID($B434,22,5))),"")</f>
        <v/>
      </c>
      <c r="T434" s="3" t="str" cm="1">
        <f t="array" ref="T434">IF(R434="ALU",INDEX(Tmp!A:A,4-BIN2DEC(MID($B434,27,2))),"")</f>
        <v/>
      </c>
      <c r="U434" s="6" t="str">
        <f t="shared" si="62"/>
        <v/>
      </c>
      <c r="V434" t="str" cm="1">
        <f t="array" ref="V434">IF(R434="Jump",INDEX(Jcond!A:A,16-BIN2DEC(MID($B434,22,4))),"")</f>
        <v/>
      </c>
      <c r="W434" t="str">
        <f t="shared" si="63"/>
        <v/>
      </c>
      <c r="X434" s="5" t="str" cm="1">
        <f t="array" ref="X434">IF(R434="Control",INDEX(IC!A:A,16-BIN2DEC(MID($B434,21,4))),"")</f>
        <v>--</v>
      </c>
      <c r="Y434" s="5" t="str" cm="1">
        <f t="array" ref="Y434">IF(X434="CALL",INDEX(Subroutines!A:A,32-BIN2DEC(MID($B434,25,5))),"")</f>
        <v/>
      </c>
      <c r="Z434" s="5" t="str" cm="1">
        <f t="array" ref="Z434">IF(R434="Control",INDEX(EC!A:A,8-BIN2DEC(MID($B434,25,3))),"")</f>
        <v>--</v>
      </c>
      <c r="AA434" s="5" t="str" cm="1">
        <f t="array" ref="AA434">IF(R434="Control",INDEX(SR!A:A,4-BIN2DEC(MID($B434,28,2))),"")</f>
        <v>--</v>
      </c>
      <c r="AJ434" s="1" t="s">
        <v>417</v>
      </c>
    </row>
    <row r="435" spans="1:36" x14ac:dyDescent="0.25">
      <c r="A435" s="4" t="str">
        <f t="shared" si="56"/>
        <v>1B1</v>
      </c>
      <c r="B435" s="2" t="s">
        <v>425</v>
      </c>
      <c r="C435" s="45" t="s">
        <v>1135</v>
      </c>
      <c r="D435" s="3"/>
      <c r="E435" s="3"/>
      <c r="F435" s="3"/>
      <c r="G435" s="3"/>
      <c r="H435" s="3">
        <f t="shared" si="57"/>
        <v>1</v>
      </c>
      <c r="I435" s="27" t="str" cm="1">
        <f t="array" ref="I435">IF(H435=0,INDEX(Source1!A:A, 32-BIN2DEC(LEFT($B435,5))),"--")</f>
        <v>--</v>
      </c>
      <c r="J435" s="63" t="str">
        <f t="shared" si="55"/>
        <v>--</v>
      </c>
      <c r="K435" s="27" t="str" cm="1">
        <f t="array" ref="K435">IF(H435=0,INDEX(Dest1!A:A,32-BIN2DEC(MID($B435,6,5))),"--")</f>
        <v>--</v>
      </c>
      <c r="L435" s="27">
        <f t="shared" si="58"/>
        <v>1</v>
      </c>
      <c r="M435" s="27" t="str" cm="1">
        <f t="array" ref="M435">IF(AND(I435&lt;&gt;"CONST",L435=0),INDEX(Source2!A:A,16-BIN2DEC(MID($B435,11,4))),"--")</f>
        <v>--</v>
      </c>
      <c r="N435" s="23" t="str" cm="1">
        <f t="array" ref="N435">IF(AND(I435&lt;&gt;"CONST",L435=0),INDEX('D2'!A:A,4-BIN2DEC(MID($B435,15,2))),"--")</f>
        <v>--</v>
      </c>
      <c r="O435" s="6">
        <f t="shared" si="59"/>
        <v>0</v>
      </c>
      <c r="P435" s="6">
        <f t="shared" si="60"/>
        <v>0</v>
      </c>
      <c r="Q435" s="6">
        <f t="shared" si="61"/>
        <v>0</v>
      </c>
      <c r="R435" s="3" t="str" cm="1">
        <f t="array" ref="R435">INDEX(Types!A:A,1+BIN2DEC(MID($B435,20,2)))</f>
        <v>ALU</v>
      </c>
      <c r="S435" s="3" t="str" cm="1">
        <f t="array" ref="S435">IF(R435="ALU",INDEX(ALUOps!A:A,32-BIN2DEC(MID($B435,22,5))),"")</f>
        <v>NEG</v>
      </c>
      <c r="T435" s="3" t="str" cm="1">
        <f t="array" ref="T435">IF(R435="ALU",INDEX(Tmp!A:A,4-BIN2DEC(MID($B435,27,2))),"")</f>
        <v>tmpC</v>
      </c>
      <c r="U435" s="6">
        <f t="shared" si="62"/>
        <v>0</v>
      </c>
      <c r="V435" t="str" cm="1">
        <f t="array" ref="V435">IF(R435="Jump",INDEX(Jcond!A:A,16-BIN2DEC(MID($B435,22,4))),"")</f>
        <v/>
      </c>
      <c r="W435" t="str">
        <f t="shared" si="63"/>
        <v/>
      </c>
      <c r="X435" s="5" t="str" cm="1">
        <f t="array" ref="X435">IF(R435="Control",INDEX(IC!A:A,16-BIN2DEC(MID($B435,21,4))),"")</f>
        <v/>
      </c>
      <c r="Y435" s="5" t="str" cm="1">
        <f t="array" ref="Y435">IF(X435="CALL",INDEX(Subroutines!A:A,32-BIN2DEC(MID($B435,25,5))),"")</f>
        <v/>
      </c>
      <c r="Z435" s="5" t="str" cm="1">
        <f t="array" ref="Z435">IF(R435="Control",INDEX(EC!A:A,8-BIN2DEC(MID($B435,25,3))),"")</f>
        <v/>
      </c>
      <c r="AA435" s="5" t="str" cm="1">
        <f t="array" ref="AA435">IF(R435="Control",INDEX(SR!A:A,4-BIN2DEC(MID($B435,28,2))),"")</f>
        <v/>
      </c>
    </row>
    <row r="436" spans="1:36" x14ac:dyDescent="0.25">
      <c r="A436" s="4" t="str">
        <f t="shared" si="56"/>
        <v>1B2</v>
      </c>
      <c r="B436" s="2" t="s">
        <v>426</v>
      </c>
      <c r="C436" s="35" t="s">
        <v>488</v>
      </c>
      <c r="D436" s="3"/>
      <c r="E436" s="3"/>
      <c r="F436" s="3"/>
      <c r="G436" s="3"/>
      <c r="H436" s="3">
        <f t="shared" si="57"/>
        <v>1</v>
      </c>
      <c r="I436" s="27" t="str" cm="1">
        <f t="array" ref="I436">IF(H436=0,INDEX(Source1!A:A, 32-BIN2DEC(LEFT($B436,5))),"--")</f>
        <v>--</v>
      </c>
      <c r="J436" s="63" t="str">
        <f t="shared" si="55"/>
        <v>--</v>
      </c>
      <c r="K436" s="27" t="str" cm="1">
        <f t="array" ref="K436">IF(H436=0,INDEX(Dest1!A:A,32-BIN2DEC(MID($B436,6,5))),"--")</f>
        <v>--</v>
      </c>
      <c r="L436" s="27">
        <f t="shared" si="58"/>
        <v>1</v>
      </c>
      <c r="M436" s="27" t="str" cm="1">
        <f t="array" ref="M436">IF(AND(I436&lt;&gt;"CONST",L436=0),INDEX(Source2!A:A,16-BIN2DEC(MID($B436,11,4))),"--")</f>
        <v>--</v>
      </c>
      <c r="N436" s="23" t="str" cm="1">
        <f t="array" ref="N436">IF(AND(I436&lt;&gt;"CONST",L436=0),INDEX('D2'!A:A,4-BIN2DEC(MID($B436,15,2))),"--")</f>
        <v>--</v>
      </c>
      <c r="O436" s="6">
        <f t="shared" si="59"/>
        <v>0</v>
      </c>
      <c r="P436" s="6">
        <f t="shared" si="60"/>
        <v>0</v>
      </c>
      <c r="Q436" s="6">
        <f t="shared" si="61"/>
        <v>0</v>
      </c>
      <c r="R436" s="3" t="str" cm="1">
        <f t="array" ref="R436">INDEX(Types!A:A,1+BIN2DEC(MID($B436,20,2)))</f>
        <v>Jump</v>
      </c>
      <c r="S436" s="3" t="str" cm="1">
        <f t="array" ref="S436">IF(R436="ALU",INDEX(ALUOps!A:A,32-BIN2DEC(MID($B436,22,5))),"")</f>
        <v/>
      </c>
      <c r="T436" s="3" t="str" cm="1">
        <f t="array" ref="T436">IF(R436="ALU",INDEX(Tmp!A:A,4-BIN2DEC(MID($B436,27,2))),"")</f>
        <v/>
      </c>
      <c r="U436" s="6" t="str">
        <f t="shared" si="62"/>
        <v/>
      </c>
      <c r="V436" t="str" cm="1">
        <f t="array" ref="V436">IF(R436="Jump",INDEX(Jcond!A:A,16-BIN2DEC(MID($B436,22,4))),"")</f>
        <v>JNS</v>
      </c>
      <c r="W436" s="44">
        <f t="shared" si="63"/>
        <v>12</v>
      </c>
      <c r="X436" s="5" t="str" cm="1">
        <f t="array" ref="X436">IF(R436="Control",INDEX(IC!A:A,16-BIN2DEC(MID($B436,21,4))),"")</f>
        <v/>
      </c>
      <c r="Y436" s="5" t="str" cm="1">
        <f t="array" ref="Y436">IF(X436="CALL",INDEX(Subroutines!A:A,32-BIN2DEC(MID($B436,25,5))),"")</f>
        <v/>
      </c>
      <c r="Z436" s="5" t="str" cm="1">
        <f t="array" ref="Z436">IF(R436="Control",INDEX(EC!A:A,8-BIN2DEC(MID($B436,25,3))),"")</f>
        <v/>
      </c>
      <c r="AA436" s="5" t="str" cm="1">
        <f t="array" ref="AA436">IF(R436="Control",INDEX(SR!A:A,4-BIN2DEC(MID($B436,28,2))),"")</f>
        <v/>
      </c>
    </row>
    <row r="437" spans="1:36" x14ac:dyDescent="0.25">
      <c r="A437" s="4" t="str">
        <f t="shared" si="56"/>
        <v>1B3</v>
      </c>
      <c r="B437" s="2" t="s">
        <v>427</v>
      </c>
      <c r="C437" s="35" t="s">
        <v>932</v>
      </c>
      <c r="D437" s="3"/>
      <c r="E437" s="3"/>
      <c r="F437" s="3"/>
      <c r="G437" s="3"/>
      <c r="H437" s="3">
        <f t="shared" si="57"/>
        <v>0</v>
      </c>
      <c r="I437" s="27" t="str" cm="1">
        <f t="array" ref="I437">IF(H437=0,INDEX(Source1!A:A, 32-BIN2DEC(LEFT($B437,5))),"--")</f>
        <v>SIGMA</v>
      </c>
      <c r="J437" s="63" t="str">
        <f t="shared" si="55"/>
        <v>--</v>
      </c>
      <c r="K437" s="27" t="str" cm="1">
        <f t="array" ref="K437">IF(H437=0,INDEX(Dest1!A:A,32-BIN2DEC(MID($B437,6,5))),"--")</f>
        <v>tmpC</v>
      </c>
      <c r="L437" s="27">
        <f t="shared" si="58"/>
        <v>1</v>
      </c>
      <c r="M437" s="27" t="str" cm="1">
        <f t="array" ref="M437">IF(AND(I437&lt;&gt;"CONST",L437=0),INDEX(Source2!A:A,16-BIN2DEC(MID($B437,11,4))),"--")</f>
        <v>--</v>
      </c>
      <c r="N437" s="23" t="str" cm="1">
        <f t="array" ref="N437">IF(AND(I437&lt;&gt;"CONST",L437=0),INDEX('D2'!A:A,4-BIN2DEC(MID($B437,15,2))),"--")</f>
        <v>--</v>
      </c>
      <c r="O437" s="6">
        <f t="shared" si="59"/>
        <v>0</v>
      </c>
      <c r="P437" s="6">
        <f t="shared" si="60"/>
        <v>0</v>
      </c>
      <c r="Q437" s="6">
        <f t="shared" si="61"/>
        <v>0</v>
      </c>
      <c r="R437" s="3" t="str" cm="1">
        <f t="array" ref="R437">INDEX(Types!A:A,1+BIN2DEC(MID($B437,20,2)))</f>
        <v>Control</v>
      </c>
      <c r="S437" s="3" t="str" cm="1">
        <f t="array" ref="S437">IF(R437="ALU",INDEX(ALUOps!A:A,32-BIN2DEC(MID($B437,22,5))),"")</f>
        <v/>
      </c>
      <c r="T437" s="3" t="str" cm="1">
        <f t="array" ref="T437">IF(R437="ALU",INDEX(Tmp!A:A,4-BIN2DEC(MID($B437,27,2))),"")</f>
        <v/>
      </c>
      <c r="U437" s="6" t="str">
        <f t="shared" si="62"/>
        <v/>
      </c>
      <c r="V437" t="str" cm="1">
        <f t="array" ref="V437">IF(R437="Jump",INDEX(Jcond!A:A,16-BIN2DEC(MID($B437,22,4))),"")</f>
        <v/>
      </c>
      <c r="W437" t="str">
        <f t="shared" si="63"/>
        <v/>
      </c>
      <c r="X437" s="5" t="str" cm="1">
        <f t="array" ref="X437">IF(R437="Control",INDEX(IC!A:A,16-BIN2DEC(MID($B437,21,4))),"")</f>
        <v>--</v>
      </c>
      <c r="Y437" s="5" t="str" cm="1">
        <f t="array" ref="Y437">IF(X437="CALL",INDEX(Subroutines!A:A,32-BIN2DEC(MID($B437,25,5))),"")</f>
        <v/>
      </c>
      <c r="Z437" s="5" t="str" cm="1">
        <f t="array" ref="Z437">IF(R437="Control",INDEX(EC!A:A,8-BIN2DEC(MID($B437,25,3))),"")</f>
        <v>--</v>
      </c>
      <c r="AA437" s="5" t="str" cm="1">
        <f t="array" ref="AA437">IF(R437="Control",INDEX(SR!A:A,4-BIN2DEC(MID($B437,28,2))),"")</f>
        <v>--</v>
      </c>
    </row>
    <row r="438" spans="1:36" x14ac:dyDescent="0.25">
      <c r="A438" s="4" t="str">
        <f t="shared" si="56"/>
        <v>1B4</v>
      </c>
      <c r="B438" s="2" t="s">
        <v>428</v>
      </c>
      <c r="C438" s="45" t="s">
        <v>1152</v>
      </c>
      <c r="D438" s="2" t="s">
        <v>429</v>
      </c>
      <c r="E438" s="2" t="s">
        <v>930</v>
      </c>
      <c r="F438" s="2" t="s">
        <v>932</v>
      </c>
      <c r="G438" s="2"/>
      <c r="H438" s="3">
        <f t="shared" si="57"/>
        <v>0</v>
      </c>
      <c r="I438" s="27" t="str" cm="1">
        <f t="array" ref="I438">IF(H438=0,INDEX(Source1!A:A, 32-BIN2DEC(LEFT($B438,5))),"--")</f>
        <v>tmpA</v>
      </c>
      <c r="J438" s="63" t="str">
        <f t="shared" si="55"/>
        <v>--</v>
      </c>
      <c r="K438" s="27" t="str" cm="1">
        <f t="array" ref="K438">IF(H438=0,INDEX(Dest1!A:A,32-BIN2DEC(MID($B438,6,5))),"--")</f>
        <v>A</v>
      </c>
      <c r="L438" s="27">
        <f t="shared" si="58"/>
        <v>1</v>
      </c>
      <c r="M438" s="27" t="str" cm="1">
        <f t="array" ref="M438">IF(AND(I438&lt;&gt;"CONST",L438=0),INDEX(Source2!A:A,16-BIN2DEC(MID($B438,11,4))),"--")</f>
        <v>--</v>
      </c>
      <c r="N438" s="23" t="str" cm="1">
        <f t="array" ref="N438">IF(AND(I438&lt;&gt;"CONST",L438=0),INDEX('D2'!A:A,4-BIN2DEC(MID($B438,15,2))),"--")</f>
        <v>--</v>
      </c>
      <c r="O438" s="6">
        <f t="shared" si="59"/>
        <v>0</v>
      </c>
      <c r="P438" s="6">
        <f t="shared" si="60"/>
        <v>0</v>
      </c>
      <c r="Q438" s="6">
        <f t="shared" si="61"/>
        <v>0</v>
      </c>
      <c r="R438" s="3" t="str" cm="1">
        <f t="array" ref="R438">INDEX(Types!A:A,1+BIN2DEC(MID($B438,20,2)))</f>
        <v>Jump</v>
      </c>
      <c r="S438" s="3" t="str" cm="1">
        <f t="array" ref="S438">IF(R438="ALU",INDEX(ALUOps!A:A,32-BIN2DEC(MID($B438,22,5))),"")</f>
        <v/>
      </c>
      <c r="T438" s="3" t="str" cm="1">
        <f t="array" ref="T438">IF(R438="ALU",INDEX(Tmp!A:A,4-BIN2DEC(MID($B438,27,2))),"")</f>
        <v/>
      </c>
      <c r="U438" s="6" t="str">
        <f t="shared" si="62"/>
        <v/>
      </c>
      <c r="V438" t="str" cm="1">
        <f t="array" ref="V438">IF(R438="Jump",INDEX(Jcond!A:A,16-BIN2DEC(MID($B438,22,4))),"")</f>
        <v>JNW</v>
      </c>
      <c r="W438" s="44">
        <f t="shared" si="63"/>
        <v>15</v>
      </c>
      <c r="X438" s="5" t="str" cm="1">
        <f t="array" ref="X438">IF(R438="Control",INDEX(IC!A:A,16-BIN2DEC(MID($B438,21,4))),"")</f>
        <v/>
      </c>
      <c r="Y438" s="5" t="str" cm="1">
        <f t="array" ref="Y438">IF(X438="CALL",INDEX(Subroutines!A:A,32-BIN2DEC(MID($B438,25,5))),"")</f>
        <v/>
      </c>
      <c r="Z438" s="5" t="str" cm="1">
        <f t="array" ref="Z438">IF(R438="Control",INDEX(EC!A:A,8-BIN2DEC(MID($B438,25,3))),"")</f>
        <v/>
      </c>
      <c r="AA438" s="5" t="str" cm="1">
        <f t="array" ref="AA438">IF(R438="Control",INDEX(SR!A:A,4-BIN2DEC(MID($B438,28,2))),"")</f>
        <v/>
      </c>
      <c r="AJ438" s="1" t="s">
        <v>417</v>
      </c>
    </row>
    <row r="439" spans="1:36" x14ac:dyDescent="0.25">
      <c r="A439" s="4" t="str">
        <f t="shared" si="56"/>
        <v>1B5</v>
      </c>
      <c r="B439" s="2" t="s">
        <v>430</v>
      </c>
      <c r="C439" s="35" t="s">
        <v>1153</v>
      </c>
      <c r="D439" s="3"/>
      <c r="E439" s="3"/>
      <c r="F439" s="3"/>
      <c r="G439" s="3"/>
      <c r="H439" s="3">
        <f t="shared" si="57"/>
        <v>0</v>
      </c>
      <c r="I439" s="27" t="str" cm="1">
        <f t="array" ref="I439">IF(H439=0,INDEX(Source1!A:A, 32-BIN2DEC(LEFT($B439,5))),"--")</f>
        <v>tmpC</v>
      </c>
      <c r="J439" s="63" t="str">
        <f t="shared" si="55"/>
        <v>--</v>
      </c>
      <c r="K439" s="27" t="str" cm="1">
        <f t="array" ref="K439">IF(H439=0,INDEX(Dest1!A:A,32-BIN2DEC(MID($B439,6,5))),"--")</f>
        <v>D</v>
      </c>
      <c r="L439" s="27">
        <f t="shared" si="58"/>
        <v>1</v>
      </c>
      <c r="M439" s="27" t="str" cm="1">
        <f t="array" ref="M439">IF(AND(I439&lt;&gt;"CONST",L439=0),INDEX(Source2!A:A,16-BIN2DEC(MID($B439,11,4))),"--")</f>
        <v>--</v>
      </c>
      <c r="N439" s="23" t="str" cm="1">
        <f t="array" ref="N439">IF(AND(I439&lt;&gt;"CONST",L439=0),INDEX('D2'!A:A,4-BIN2DEC(MID($B439,15,2))),"--")</f>
        <v>--</v>
      </c>
      <c r="O439" s="6">
        <f t="shared" si="59"/>
        <v>0</v>
      </c>
      <c r="P439" s="6">
        <f t="shared" si="60"/>
        <v>0</v>
      </c>
      <c r="Q439" s="6">
        <f t="shared" si="61"/>
        <v>1</v>
      </c>
      <c r="R439" s="3" t="str" cm="1">
        <f t="array" ref="R439">INDEX(Types!A:A,1+BIN2DEC(MID($B439,20,2)))</f>
        <v>Control</v>
      </c>
      <c r="S439" s="3" t="str" cm="1">
        <f t="array" ref="S439">IF(R439="ALU",INDEX(ALUOps!A:A,32-BIN2DEC(MID($B439,22,5))),"")</f>
        <v/>
      </c>
      <c r="T439" s="3" t="str" cm="1">
        <f t="array" ref="T439">IF(R439="ALU",INDEX(Tmp!A:A,4-BIN2DEC(MID($B439,27,2))),"")</f>
        <v/>
      </c>
      <c r="U439" s="6" t="str">
        <f t="shared" si="62"/>
        <v/>
      </c>
      <c r="V439" t="str" cm="1">
        <f t="array" ref="V439">IF(R439="Jump",INDEX(Jcond!A:A,16-BIN2DEC(MID($B439,22,4))),"")</f>
        <v/>
      </c>
      <c r="W439" t="str">
        <f t="shared" si="63"/>
        <v/>
      </c>
      <c r="X439" s="5" t="str" cm="1">
        <f t="array" ref="X439">IF(R439="Control",INDEX(IC!A:A,16-BIN2DEC(MID($B439,21,4))),"")</f>
        <v>--</v>
      </c>
      <c r="Y439" s="5" t="str" cm="1">
        <f t="array" ref="Y439">IF(X439="CALL",INDEX(Subroutines!A:A,32-BIN2DEC(MID($B439,25,5))),"")</f>
        <v/>
      </c>
      <c r="Z439" s="5" t="str" cm="1">
        <f t="array" ref="Z439">IF(R439="Control",INDEX(EC!A:A,8-BIN2DEC(MID($B439,25,3))),"")</f>
        <v>--</v>
      </c>
      <c r="AA439" s="5" t="str" cm="1">
        <f t="array" ref="AA439">IF(R439="Control",INDEX(SR!A:A,4-BIN2DEC(MID($B439,28,2))),"")</f>
        <v>--</v>
      </c>
    </row>
    <row r="440" spans="1:36" x14ac:dyDescent="0.25">
      <c r="A440" s="4" t="str">
        <f t="shared" si="56"/>
        <v>1B6</v>
      </c>
      <c r="B440" s="2" t="s">
        <v>4</v>
      </c>
      <c r="C440" s="35" t="s">
        <v>1154</v>
      </c>
      <c r="D440" s="3"/>
      <c r="E440" s="3"/>
      <c r="F440" s="3"/>
      <c r="G440" s="3"/>
      <c r="H440" s="3">
        <f t="shared" si="57"/>
        <v>1</v>
      </c>
      <c r="I440" s="27" t="str" cm="1">
        <f t="array" ref="I440">IF(H440=0,INDEX(Source1!A:A, 32-BIN2DEC(LEFT($B440,5))),"--")</f>
        <v>--</v>
      </c>
      <c r="J440" s="63" t="str">
        <f t="shared" si="55"/>
        <v>--</v>
      </c>
      <c r="K440" s="27" t="str" cm="1">
        <f t="array" ref="K440">IF(H440=0,INDEX(Dest1!A:A,32-BIN2DEC(MID($B440,6,5))),"--")</f>
        <v>--</v>
      </c>
      <c r="L440" s="27">
        <f t="shared" si="58"/>
        <v>1</v>
      </c>
      <c r="M440" s="27" t="str" cm="1">
        <f t="array" ref="M440">IF(AND(I440&lt;&gt;"CONST",L440=0),INDEX(Source2!A:A,16-BIN2DEC(MID($B440,11,4))),"--")</f>
        <v>--</v>
      </c>
      <c r="N440" s="23" t="str" cm="1">
        <f t="array" ref="N440">IF(AND(I440&lt;&gt;"CONST",L440=0),INDEX('D2'!A:A,4-BIN2DEC(MID($B440,15,2))),"--")</f>
        <v>--</v>
      </c>
      <c r="O440" s="6">
        <f t="shared" si="59"/>
        <v>0</v>
      </c>
      <c r="P440" s="6">
        <f t="shared" si="60"/>
        <v>0</v>
      </c>
      <c r="Q440" s="6">
        <f t="shared" si="61"/>
        <v>0</v>
      </c>
      <c r="R440" s="3" t="str" cm="1">
        <f t="array" ref="R440">INDEX(Types!A:A,1+BIN2DEC(MID($B440,20,2)))</f>
        <v>Control</v>
      </c>
      <c r="S440" s="3" t="str" cm="1">
        <f t="array" ref="S440">IF(R440="ALU",INDEX(ALUOps!A:A,32-BIN2DEC(MID($B440,22,5))),"")</f>
        <v/>
      </c>
      <c r="T440" s="3" t="str" cm="1">
        <f t="array" ref="T440">IF(R440="ALU",INDEX(Tmp!A:A,4-BIN2DEC(MID($B440,27,2))),"")</f>
        <v/>
      </c>
      <c r="U440" s="6" t="str">
        <f t="shared" si="62"/>
        <v/>
      </c>
      <c r="V440" t="str" cm="1">
        <f t="array" ref="V440">IF(R440="Jump",INDEX(Jcond!A:A,16-BIN2DEC(MID($B440,22,4))),"")</f>
        <v/>
      </c>
      <c r="W440" t="str">
        <f t="shared" si="63"/>
        <v/>
      </c>
      <c r="X440" s="5" t="str" cm="1">
        <f t="array" ref="X440">IF(R440="Control",INDEX(IC!A:A,16-BIN2DEC(MID($B440,21,4))),"")</f>
        <v>--</v>
      </c>
      <c r="Y440" s="5" t="str" cm="1">
        <f t="array" ref="Y440">IF(X440="CALL",INDEX(Subroutines!A:A,32-BIN2DEC(MID($B440,25,5))),"")</f>
        <v/>
      </c>
      <c r="Z440" s="5" t="str" cm="1">
        <f t="array" ref="Z440">IF(R440="Control",INDEX(EC!A:A,8-BIN2DEC(MID($B440,25,3))),"")</f>
        <v>--</v>
      </c>
      <c r="AA440" s="5" t="str" cm="1">
        <f t="array" ref="AA440">IF(R440="Control",INDEX(SR!A:A,4-BIN2DEC(MID($B440,28,2))),"")</f>
        <v>--</v>
      </c>
    </row>
    <row r="441" spans="1:36" s="9" customFormat="1" ht="15.75" thickBot="1" x14ac:dyDescent="0.3">
      <c r="A441" s="7" t="str">
        <f t="shared" si="56"/>
        <v>1B7</v>
      </c>
      <c r="B441" s="8" t="s">
        <v>431</v>
      </c>
      <c r="C441" s="51" t="s">
        <v>1155</v>
      </c>
      <c r="D441" s="10"/>
      <c r="E441" s="10"/>
      <c r="F441" s="10"/>
      <c r="G441" s="10"/>
      <c r="H441" s="10">
        <f t="shared" si="57"/>
        <v>0</v>
      </c>
      <c r="I441" s="30" t="str" cm="1">
        <f t="array" ref="I441">IF(H441=0,INDEX(Source1!A:A, 32-BIN2DEC(LEFT($B441,5))),"--")</f>
        <v>tmpC</v>
      </c>
      <c r="J441" s="66" t="str">
        <f t="shared" si="55"/>
        <v>--</v>
      </c>
      <c r="K441" s="30" t="str" cm="1">
        <f t="array" ref="K441">IF(H441=0,INDEX(Dest1!A:A,32-BIN2DEC(MID($B441,6,5))),"--")</f>
        <v>AH</v>
      </c>
      <c r="L441" s="30">
        <f t="shared" si="58"/>
        <v>1</v>
      </c>
      <c r="M441" s="30" t="str" cm="1">
        <f t="array" ref="M441">IF(AND(I441&lt;&gt;"CONST",L441=0),INDEX(Source2!A:A,16-BIN2DEC(MID($B441,11,4))),"--")</f>
        <v>--</v>
      </c>
      <c r="N441" s="26" t="str" cm="1">
        <f t="array" ref="N441">IF(AND(I441&lt;&gt;"CONST",L441=0),INDEX('D2'!A:A,4-BIN2DEC(MID($B441,15,2))),"--")</f>
        <v>--</v>
      </c>
      <c r="O441" s="11">
        <f t="shared" si="59"/>
        <v>0</v>
      </c>
      <c r="P441" s="11">
        <f t="shared" si="60"/>
        <v>0</v>
      </c>
      <c r="Q441" s="11">
        <f t="shared" si="61"/>
        <v>1</v>
      </c>
      <c r="R441" s="10" t="str" cm="1">
        <f t="array" ref="R441">INDEX(Types!A:A,1+BIN2DEC(MID($B441,20,2)))</f>
        <v>Control</v>
      </c>
      <c r="S441" s="10" t="str" cm="1">
        <f t="array" ref="S441">IF(R441="ALU",INDEX(ALUOps!A:A,32-BIN2DEC(MID($B441,22,5))),"")</f>
        <v/>
      </c>
      <c r="T441" s="10" t="str" cm="1">
        <f t="array" ref="T441">IF(R441="ALU",INDEX(Tmp!A:A,4-BIN2DEC(MID($B441,27,2))),"")</f>
        <v/>
      </c>
      <c r="U441" s="11" t="str">
        <f t="shared" si="62"/>
        <v/>
      </c>
      <c r="V441" s="9" t="str" cm="1">
        <f t="array" ref="V441">IF(R441="Jump",INDEX(Jcond!A:A,16-BIN2DEC(MID($B441,22,4))),"")</f>
        <v/>
      </c>
      <c r="W441" s="9" t="str">
        <f t="shared" si="63"/>
        <v/>
      </c>
      <c r="X441" s="54" t="str" cm="1">
        <f t="array" ref="X441">IF(R441="Control",INDEX(IC!A:A,16-BIN2DEC(MID($B441,21,4))),"")</f>
        <v>--</v>
      </c>
      <c r="Y441" s="54" t="str" cm="1">
        <f t="array" ref="Y441">IF(X441="CALL",INDEX(Subroutines!A:A,32-BIN2DEC(MID($B441,25,5))),"")</f>
        <v/>
      </c>
      <c r="Z441" s="54" t="str" cm="1">
        <f t="array" ref="Z441">IF(R441="Control",INDEX(EC!A:A,8-BIN2DEC(MID($B441,25,3))),"")</f>
        <v>--</v>
      </c>
      <c r="AA441" s="54" t="str" cm="1">
        <f t="array" ref="AA441">IF(R441="Control",INDEX(SR!A:A,4-BIN2DEC(MID($B441,28,2))),"")</f>
        <v>--</v>
      </c>
      <c r="AE441" s="60"/>
    </row>
    <row r="442" spans="1:36" x14ac:dyDescent="0.25">
      <c r="A442" s="4" t="str">
        <f t="shared" si="56"/>
        <v>1B8</v>
      </c>
      <c r="B442" s="2" t="s">
        <v>358</v>
      </c>
      <c r="C442" s="35"/>
      <c r="D442" s="2" t="s">
        <v>432</v>
      </c>
      <c r="E442" s="2" t="s">
        <v>934</v>
      </c>
      <c r="F442" s="2" t="s">
        <v>462</v>
      </c>
      <c r="G442" s="2"/>
      <c r="H442" s="3">
        <f t="shared" si="57"/>
        <v>0</v>
      </c>
      <c r="I442" s="27" t="str" cm="1">
        <f t="array" ref="I442">IF(H442=0,INDEX(Source1!A:A, 32-BIN2DEC(LEFT($B442,5))),"--")</f>
        <v>OP1</v>
      </c>
      <c r="J442" s="63" t="str">
        <f t="shared" si="55"/>
        <v>--</v>
      </c>
      <c r="K442" s="27" t="str" cm="1">
        <f t="array" ref="K442">IF(H442=0,INDEX(Dest1!A:A,32-BIN2DEC(MID($B442,6,5))),"--")</f>
        <v>tmpB</v>
      </c>
      <c r="L442" s="27">
        <f t="shared" si="58"/>
        <v>1</v>
      </c>
      <c r="M442" s="27" t="str" cm="1">
        <f t="array" ref="M442">IF(AND(I442&lt;&gt;"CONST",L442=0),INDEX(Source2!A:A,16-BIN2DEC(MID($B442,11,4))),"--")</f>
        <v>--</v>
      </c>
      <c r="N442" s="23" t="str" cm="1">
        <f t="array" ref="N442">IF(AND(I442&lt;&gt;"CONST",L442=0),INDEX('D2'!A:A,4-BIN2DEC(MID($B442,15,2))),"--")</f>
        <v>--</v>
      </c>
      <c r="O442" s="6">
        <f t="shared" si="59"/>
        <v>0</v>
      </c>
      <c r="P442" s="6">
        <f t="shared" si="60"/>
        <v>0</v>
      </c>
      <c r="Q442" s="6">
        <f t="shared" si="61"/>
        <v>0</v>
      </c>
      <c r="R442" s="3" t="str" cm="1">
        <f t="array" ref="R442">INDEX(Types!A:A,1+BIN2DEC(MID($B442,20,2)))</f>
        <v>ALU</v>
      </c>
      <c r="S442" s="3" t="str" cm="1">
        <f t="array" ref="S442">IF(R442="ALU",INDEX(ALUOps!A:A,32-BIN2DEC(MID($B442,22,5))),"")</f>
        <v>XI</v>
      </c>
      <c r="T442" s="3" t="str" cm="1">
        <f t="array" ref="T442">IF(R442="ALU",INDEX(Tmp!A:A,4-BIN2DEC(MID($B442,27,2))),"")</f>
        <v>tmpB</v>
      </c>
      <c r="U442" s="6">
        <f t="shared" si="62"/>
        <v>0</v>
      </c>
      <c r="V442" t="str" cm="1">
        <f t="array" ref="V442">IF(R442="Jump",INDEX(Jcond!A:A,16-BIN2DEC(MID($B442,22,4))),"")</f>
        <v/>
      </c>
      <c r="W442" t="str">
        <f t="shared" si="63"/>
        <v/>
      </c>
      <c r="X442" s="5" t="str" cm="1">
        <f t="array" ref="X442">IF(R442="Control",INDEX(IC!A:A,16-BIN2DEC(MID($B442,21,4))),"")</f>
        <v/>
      </c>
      <c r="Y442" s="5" t="str" cm="1">
        <f t="array" ref="Y442">IF(X442="CALL",INDEX(Subroutines!A:A,32-BIN2DEC(MID($B442,25,5))),"")</f>
        <v/>
      </c>
      <c r="Z442" s="5" t="str" cm="1">
        <f t="array" ref="Z442">IF(R442="Control",INDEX(EC!A:A,8-BIN2DEC(MID($B442,25,3))),"")</f>
        <v/>
      </c>
      <c r="AA442" s="5" t="str" cm="1">
        <f t="array" ref="AA442">IF(R442="Control",INDEX(SR!A:A,4-BIN2DEC(MID($B442,28,2))),"")</f>
        <v/>
      </c>
      <c r="AD442" t="s">
        <v>960</v>
      </c>
      <c r="AI442" t="s">
        <v>1097</v>
      </c>
      <c r="AJ442" s="1" t="s">
        <v>356</v>
      </c>
    </row>
    <row r="443" spans="1:36" x14ac:dyDescent="0.25">
      <c r="A443" s="4" t="str">
        <f t="shared" si="56"/>
        <v>1B9</v>
      </c>
      <c r="B443" s="2" t="s">
        <v>3</v>
      </c>
      <c r="C443" s="35"/>
      <c r="D443" s="3"/>
      <c r="E443" s="3"/>
      <c r="F443" s="3"/>
      <c r="G443" s="3"/>
      <c r="H443" s="3">
        <f t="shared" si="57"/>
        <v>0</v>
      </c>
      <c r="I443" s="27" t="str" cm="1">
        <f t="array" ref="I443">IF(H443=0,INDEX(Source1!A:A, 32-BIN2DEC(LEFT($B443,5))),"--")</f>
        <v>SIGMA</v>
      </c>
      <c r="J443" s="63" t="str">
        <f t="shared" si="55"/>
        <v>--</v>
      </c>
      <c r="K443" s="27" t="str" cm="1">
        <f t="array" ref="K443">IF(H443=0,INDEX(Dest1!A:A,32-BIN2DEC(MID($B443,6,5))),"--")</f>
        <v>OP1</v>
      </c>
      <c r="L443" s="27">
        <f t="shared" si="58"/>
        <v>1</v>
      </c>
      <c r="M443" s="27" t="str" cm="1">
        <f t="array" ref="M443">IF(AND(I443&lt;&gt;"CONST",L443=0),INDEX(Source2!A:A,16-BIN2DEC(MID($B443,11,4))),"--")</f>
        <v>--</v>
      </c>
      <c r="N443" s="23" t="str" cm="1">
        <f t="array" ref="N443">IF(AND(I443&lt;&gt;"CONST",L443=0),INDEX('D2'!A:A,4-BIN2DEC(MID($B443,15,2))),"--")</f>
        <v>--</v>
      </c>
      <c r="O443" s="6">
        <f t="shared" si="59"/>
        <v>0</v>
      </c>
      <c r="P443" s="6">
        <f t="shared" si="60"/>
        <v>1</v>
      </c>
      <c r="Q443" s="6">
        <f t="shared" si="61"/>
        <v>1</v>
      </c>
      <c r="R443" s="3" t="str" cm="1">
        <f t="array" ref="R443">INDEX(Types!A:A,1+BIN2DEC(MID($B443,20,2)))</f>
        <v>Control</v>
      </c>
      <c r="S443" s="3" t="str" cm="1">
        <f t="array" ref="S443">IF(R443="ALU",INDEX(ALUOps!A:A,32-BIN2DEC(MID($B443,22,5))),"")</f>
        <v/>
      </c>
      <c r="T443" s="3" t="str" cm="1">
        <f t="array" ref="T443">IF(R443="ALU",INDEX(Tmp!A:A,4-BIN2DEC(MID($B443,27,2))),"")</f>
        <v/>
      </c>
      <c r="U443" s="6" t="str">
        <f t="shared" si="62"/>
        <v/>
      </c>
      <c r="V443" t="str" cm="1">
        <f t="array" ref="V443">IF(R443="Jump",INDEX(Jcond!A:A,16-BIN2DEC(MID($B443,22,4))),"")</f>
        <v/>
      </c>
      <c r="W443" t="str">
        <f t="shared" si="63"/>
        <v/>
      </c>
      <c r="X443" s="5" t="str" cm="1">
        <f t="array" ref="X443">IF(R443="Control",INDEX(IC!A:A,16-BIN2DEC(MID($B443,21,4))),"")</f>
        <v>--</v>
      </c>
      <c r="Y443" s="5" t="str" cm="1">
        <f t="array" ref="Y443">IF(X443="CALL",INDEX(Subroutines!A:A,32-BIN2DEC(MID($B443,25,5))),"")</f>
        <v/>
      </c>
      <c r="Z443" s="5" t="str" cm="1">
        <f t="array" ref="Z443">IF(R443="Control",INDEX(EC!A:A,8-BIN2DEC(MID($B443,25,3))),"")</f>
        <v>COMMIT</v>
      </c>
      <c r="AA443" s="5" t="str" cm="1">
        <f t="array" ref="AA443">IF(R443="Control",INDEX(SR!A:A,4-BIN2DEC(MID($B443,28,2))),"")</f>
        <v>--</v>
      </c>
    </row>
    <row r="444" spans="1:36" s="15" customFormat="1" x14ac:dyDescent="0.25">
      <c r="A444" s="12" t="str">
        <f t="shared" si="56"/>
        <v>1BA</v>
      </c>
      <c r="B444" s="13" t="s">
        <v>4</v>
      </c>
      <c r="C444" s="36"/>
      <c r="D444" s="14"/>
      <c r="E444" s="14"/>
      <c r="F444" s="14"/>
      <c r="G444" s="14"/>
      <c r="H444" s="14">
        <f t="shared" si="57"/>
        <v>1</v>
      </c>
      <c r="I444" s="28" t="str" cm="1">
        <f t="array" ref="I444">IF(H444=0,INDEX(Source1!A:A, 32-BIN2DEC(LEFT($B444,5))),"--")</f>
        <v>--</v>
      </c>
      <c r="J444" s="64" t="str">
        <f t="shared" si="55"/>
        <v>--</v>
      </c>
      <c r="K444" s="28" t="str" cm="1">
        <f t="array" ref="K444">IF(H444=0,INDEX(Dest1!A:A,32-BIN2DEC(MID($B444,6,5))),"--")</f>
        <v>--</v>
      </c>
      <c r="L444" s="28">
        <f t="shared" si="58"/>
        <v>1</v>
      </c>
      <c r="M444" s="28" t="str" cm="1">
        <f t="array" ref="M444">IF(AND(I444&lt;&gt;"CONST",L444=0),INDEX(Source2!A:A,16-BIN2DEC(MID($B444,11,4))),"--")</f>
        <v>--</v>
      </c>
      <c r="N444" s="24" t="str" cm="1">
        <f t="array" ref="N444">IF(AND(I444&lt;&gt;"CONST",L444=0),INDEX('D2'!A:A,4-BIN2DEC(MID($B444,15,2))),"--")</f>
        <v>--</v>
      </c>
      <c r="O444" s="16">
        <f t="shared" si="59"/>
        <v>0</v>
      </c>
      <c r="P444" s="16">
        <f t="shared" si="60"/>
        <v>0</v>
      </c>
      <c r="Q444" s="16">
        <f t="shared" si="61"/>
        <v>0</v>
      </c>
      <c r="R444" s="14" t="str" cm="1">
        <f t="array" ref="R444">INDEX(Types!A:A,1+BIN2DEC(MID($B444,20,2)))</f>
        <v>Control</v>
      </c>
      <c r="S444" s="14" t="str" cm="1">
        <f t="array" ref="S444">IF(R444="ALU",INDEX(ALUOps!A:A,32-BIN2DEC(MID($B444,22,5))),"")</f>
        <v/>
      </c>
      <c r="T444" s="14" t="str" cm="1">
        <f t="array" ref="T444">IF(R444="ALU",INDEX(Tmp!A:A,4-BIN2DEC(MID($B444,27,2))),"")</f>
        <v/>
      </c>
      <c r="U444" s="16" t="str">
        <f t="shared" si="62"/>
        <v/>
      </c>
      <c r="V444" s="15" t="str" cm="1">
        <f t="array" ref="V444">IF(R444="Jump",INDEX(Jcond!A:A,16-BIN2DEC(MID($B444,22,4))),"")</f>
        <v/>
      </c>
      <c r="W444" s="15" t="str">
        <f t="shared" si="63"/>
        <v/>
      </c>
      <c r="X444" s="52" t="str" cm="1">
        <f t="array" ref="X444">IF(R444="Control",INDEX(IC!A:A,16-BIN2DEC(MID($B444,21,4))),"")</f>
        <v>--</v>
      </c>
      <c r="Y444" s="52" t="str" cm="1">
        <f t="array" ref="Y444">IF(X444="CALL",INDEX(Subroutines!A:A,32-BIN2DEC(MID($B444,25,5))),"")</f>
        <v/>
      </c>
      <c r="Z444" s="52" t="str" cm="1">
        <f t="array" ref="Z444">IF(R444="Control",INDEX(EC!A:A,8-BIN2DEC(MID($B444,25,3))),"")</f>
        <v>--</v>
      </c>
      <c r="AA444" s="52" t="str" cm="1">
        <f t="array" ref="AA444">IF(R444="Control",INDEX(SR!A:A,4-BIN2DEC(MID($B444,28,2))),"")</f>
        <v>--</v>
      </c>
      <c r="AE444" s="58"/>
    </row>
    <row r="445" spans="1:36" s="20" customFormat="1" ht="15.75" thickBot="1" x14ac:dyDescent="0.3">
      <c r="A445" s="17" t="str">
        <f t="shared" si="56"/>
        <v>1BB</v>
      </c>
      <c r="B445" s="18" t="s">
        <v>4</v>
      </c>
      <c r="C445" s="37"/>
      <c r="D445" s="19"/>
      <c r="E445" s="19"/>
      <c r="F445" s="19"/>
      <c r="G445" s="19"/>
      <c r="H445" s="19">
        <f t="shared" si="57"/>
        <v>1</v>
      </c>
      <c r="I445" s="29" t="str" cm="1">
        <f t="array" ref="I445">IF(H445=0,INDEX(Source1!A:A, 32-BIN2DEC(LEFT($B445,5))),"--")</f>
        <v>--</v>
      </c>
      <c r="J445" s="65" t="str">
        <f t="shared" si="55"/>
        <v>--</v>
      </c>
      <c r="K445" s="29" t="str" cm="1">
        <f t="array" ref="K445">IF(H445=0,INDEX(Dest1!A:A,32-BIN2DEC(MID($B445,6,5))),"--")</f>
        <v>--</v>
      </c>
      <c r="L445" s="29">
        <f t="shared" si="58"/>
        <v>1</v>
      </c>
      <c r="M445" s="29" t="str" cm="1">
        <f t="array" ref="M445">IF(AND(I445&lt;&gt;"CONST",L445=0),INDEX(Source2!A:A,16-BIN2DEC(MID($B445,11,4))),"--")</f>
        <v>--</v>
      </c>
      <c r="N445" s="25" t="str" cm="1">
        <f t="array" ref="N445">IF(AND(I445&lt;&gt;"CONST",L445=0),INDEX('D2'!A:A,4-BIN2DEC(MID($B445,15,2))),"--")</f>
        <v>--</v>
      </c>
      <c r="O445" s="21">
        <f t="shared" si="59"/>
        <v>0</v>
      </c>
      <c r="P445" s="21">
        <f t="shared" si="60"/>
        <v>0</v>
      </c>
      <c r="Q445" s="21">
        <f t="shared" si="61"/>
        <v>0</v>
      </c>
      <c r="R445" s="19" t="str" cm="1">
        <f t="array" ref="R445">INDEX(Types!A:A,1+BIN2DEC(MID($B445,20,2)))</f>
        <v>Control</v>
      </c>
      <c r="S445" s="19" t="str" cm="1">
        <f t="array" ref="S445">IF(R445="ALU",INDEX(ALUOps!A:A,32-BIN2DEC(MID($B445,22,5))),"")</f>
        <v/>
      </c>
      <c r="T445" s="19" t="str" cm="1">
        <f t="array" ref="T445">IF(R445="ALU",INDEX(Tmp!A:A,4-BIN2DEC(MID($B445,27,2))),"")</f>
        <v/>
      </c>
      <c r="U445" s="21" t="str">
        <f t="shared" si="62"/>
        <v/>
      </c>
      <c r="V445" s="20" t="str" cm="1">
        <f t="array" ref="V445">IF(R445="Jump",INDEX(Jcond!A:A,16-BIN2DEC(MID($B445,22,4))),"")</f>
        <v/>
      </c>
      <c r="W445" s="20" t="str">
        <f t="shared" si="63"/>
        <v/>
      </c>
      <c r="X445" s="53" t="str" cm="1">
        <f t="array" ref="X445">IF(R445="Control",INDEX(IC!A:A,16-BIN2DEC(MID($B445,21,4))),"")</f>
        <v>--</v>
      </c>
      <c r="Y445" s="53" t="str" cm="1">
        <f t="array" ref="Y445">IF(X445="CALL",INDEX(Subroutines!A:A,32-BIN2DEC(MID($B445,25,5))),"")</f>
        <v/>
      </c>
      <c r="Z445" s="53" t="str" cm="1">
        <f t="array" ref="Z445">IF(R445="Control",INDEX(EC!A:A,8-BIN2DEC(MID($B445,25,3))),"")</f>
        <v>--</v>
      </c>
      <c r="AA445" s="53" t="str" cm="1">
        <f t="array" ref="AA445">IF(R445="Control",INDEX(SR!A:A,4-BIN2DEC(MID($B445,28,2))),"")</f>
        <v>--</v>
      </c>
      <c r="AE445" s="59"/>
    </row>
    <row r="446" spans="1:36" x14ac:dyDescent="0.25">
      <c r="A446" s="4" t="str">
        <f t="shared" si="56"/>
        <v>1BC</v>
      </c>
      <c r="B446" s="2" t="s">
        <v>433</v>
      </c>
      <c r="C446" s="35"/>
      <c r="D446" s="2" t="s">
        <v>434</v>
      </c>
      <c r="E446" s="2" t="s">
        <v>934</v>
      </c>
      <c r="F446" s="2" t="s">
        <v>462</v>
      </c>
      <c r="G446" s="2"/>
      <c r="H446" s="3">
        <f t="shared" si="57"/>
        <v>0</v>
      </c>
      <c r="I446" s="27" t="str" cm="1">
        <f t="array" ref="I446">IF(H446=0,INDEX(Source1!A:A, 32-BIN2DEC(LEFT($B446,5))),"--")</f>
        <v>PC</v>
      </c>
      <c r="J446" s="63" t="str">
        <f t="shared" si="55"/>
        <v>--</v>
      </c>
      <c r="K446" s="27" t="str" cm="1">
        <f t="array" ref="K446">IF(H446=0,INDEX(Dest1!A:A,32-BIN2DEC(MID($B446,6,5))),"--")</f>
        <v>tmpA</v>
      </c>
      <c r="L446" s="27">
        <f t="shared" si="58"/>
        <v>0</v>
      </c>
      <c r="M446" s="27" t="str" cm="1">
        <f t="array" ref="M446">IF(AND(I446&lt;&gt;"CONST",L446=0),INDEX(Source2!A:A,16-BIN2DEC(MID($B446,11,4))),"--")</f>
        <v>SP</v>
      </c>
      <c r="N446" s="23" t="str" cm="1">
        <f t="array" ref="N446">IF(AND(I446&lt;&gt;"CONST",L446=0),INDEX('D2'!A:A,4-BIN2DEC(MID($B446,15,2))),"--")</f>
        <v>tmpB</v>
      </c>
      <c r="O446" s="6">
        <f t="shared" si="59"/>
        <v>0</v>
      </c>
      <c r="P446" s="6">
        <f t="shared" si="60"/>
        <v>0</v>
      </c>
      <c r="Q446" s="6">
        <f t="shared" si="61"/>
        <v>0</v>
      </c>
      <c r="R446" s="3" t="str" cm="1">
        <f t="array" ref="R446">INDEX(Types!A:A,1+BIN2DEC(MID($B446,20,2)))</f>
        <v>ALU</v>
      </c>
      <c r="S446" s="3" t="str" cm="1">
        <f t="array" ref="S446">IF(R446="ALU",INDEX(ALUOps!A:A,32-BIN2DEC(MID($B446,22,5))),"")</f>
        <v>DEC2</v>
      </c>
      <c r="T446" s="3" t="str" cm="1">
        <f t="array" ref="T446">IF(R446="ALU",INDEX(Tmp!A:A,4-BIN2DEC(MID($B446,27,2))),"")</f>
        <v>tmpB</v>
      </c>
      <c r="U446" s="6">
        <f t="shared" si="62"/>
        <v>0</v>
      </c>
      <c r="V446" t="str" cm="1">
        <f t="array" ref="V446">IF(R446="Jump",INDEX(Jcond!A:A,16-BIN2DEC(MID($B446,22,4))),"")</f>
        <v/>
      </c>
      <c r="W446" t="str">
        <f t="shared" si="63"/>
        <v/>
      </c>
      <c r="X446" s="5" t="str" cm="1">
        <f t="array" ref="X446">IF(R446="Control",INDEX(IC!A:A,16-BIN2DEC(MID($B446,21,4))),"")</f>
        <v/>
      </c>
      <c r="Y446" s="5" t="str" cm="1">
        <f t="array" ref="Y446">IF(X446="CALL",INDEX(Subroutines!A:A,32-BIN2DEC(MID($B446,25,5))),"")</f>
        <v/>
      </c>
      <c r="Z446" s="5" t="str" cm="1">
        <f t="array" ref="Z446">IF(R446="Control",INDEX(EC!A:A,8-BIN2DEC(MID($B446,25,3))),"")</f>
        <v/>
      </c>
      <c r="AA446" s="5" t="str" cm="1">
        <f t="array" ref="AA446">IF(R446="Control",INDEX(SR!A:A,4-BIN2DEC(MID($B446,28,2))),"")</f>
        <v/>
      </c>
      <c r="AD446" t="s">
        <v>1007</v>
      </c>
      <c r="AI446" t="s">
        <v>1097</v>
      </c>
      <c r="AJ446" s="1" t="s">
        <v>362</v>
      </c>
    </row>
    <row r="447" spans="1:36" x14ac:dyDescent="0.25">
      <c r="A447" s="4" t="str">
        <f t="shared" si="56"/>
        <v>1BD</v>
      </c>
      <c r="B447" s="2" t="s">
        <v>435</v>
      </c>
      <c r="C447" s="35"/>
      <c r="D447" s="3"/>
      <c r="E447" s="3"/>
      <c r="F447" s="3"/>
      <c r="G447" s="3"/>
      <c r="H447" s="3">
        <f t="shared" si="57"/>
        <v>0</v>
      </c>
      <c r="I447" s="27" t="str" cm="1">
        <f t="array" ref="I447">IF(H447=0,INDEX(Source1!A:A, 32-BIN2DEC(LEFT($B447,5))),"--")</f>
        <v>OP1</v>
      </c>
      <c r="J447" s="63" t="str">
        <f t="shared" si="55"/>
        <v>--</v>
      </c>
      <c r="K447" s="27" t="str" cm="1">
        <f t="array" ref="K447">IF(H447=0,INDEX(Dest1!A:A,32-BIN2DEC(MID($B447,6,5))),"--")</f>
        <v>PC</v>
      </c>
      <c r="L447" s="27">
        <f t="shared" si="58"/>
        <v>0</v>
      </c>
      <c r="M447" s="27" t="str" cm="1">
        <f t="array" ref="M447">IF(AND(I447&lt;&gt;"CONST",L447=0),INDEX(Source2!A:A,16-BIN2DEC(MID($B447,11,4))),"--")</f>
        <v>SIGMA</v>
      </c>
      <c r="N447" s="23" t="str" cm="1">
        <f t="array" ref="N447">IF(AND(I447&lt;&gt;"CONST",L447=0),INDEX('D2'!A:A,4-BIN2DEC(MID($B447,15,2))),"--")</f>
        <v>IND</v>
      </c>
      <c r="O447" s="6">
        <f t="shared" si="59"/>
        <v>0</v>
      </c>
      <c r="P447" s="6">
        <f t="shared" si="60"/>
        <v>0</v>
      </c>
      <c r="Q447" s="6">
        <f t="shared" si="61"/>
        <v>0</v>
      </c>
      <c r="R447" s="3" t="str" cm="1">
        <f t="array" ref="R447">INDEX(Types!A:A,1+BIN2DEC(MID($B447,20,2)))</f>
        <v>Control</v>
      </c>
      <c r="S447" s="3" t="str" cm="1">
        <f t="array" ref="S447">IF(R447="ALU",INDEX(ALUOps!A:A,32-BIN2DEC(MID($B447,22,5))),"")</f>
        <v/>
      </c>
      <c r="T447" s="3" t="str" cm="1">
        <f t="array" ref="T447">IF(R447="ALU",INDEX(Tmp!A:A,4-BIN2DEC(MID($B447,27,2))),"")</f>
        <v/>
      </c>
      <c r="U447" s="6" t="str">
        <f t="shared" si="62"/>
        <v/>
      </c>
      <c r="V447" t="str" cm="1">
        <f t="array" ref="V447">IF(R447="Jump",INDEX(Jcond!A:A,16-BIN2DEC(MID($B447,22,4))),"")</f>
        <v/>
      </c>
      <c r="W447" t="str">
        <f t="shared" si="63"/>
        <v/>
      </c>
      <c r="X447" s="5" t="str" cm="1">
        <f t="array" ref="X447">IF(R447="Control",INDEX(IC!A:A,16-BIN2DEC(MID($B447,21,4))),"")</f>
        <v>FLUSH</v>
      </c>
      <c r="Y447" s="5" t="str" cm="1">
        <f t="array" ref="Y447">IF(X447="CALL",INDEX(Subroutines!A:A,32-BIN2DEC(MID($B447,25,5))),"")</f>
        <v/>
      </c>
      <c r="Z447" s="5" t="str" cm="1">
        <f t="array" ref="Z447">IF(R447="Control",INDEX(EC!A:A,8-BIN2DEC(MID($B447,25,3))),"")</f>
        <v>--</v>
      </c>
      <c r="AA447" s="5" t="str" cm="1">
        <f t="array" ref="AA447">IF(R447="Control",INDEX(SR!A:A,4-BIN2DEC(MID($B447,28,2))),"")</f>
        <v>--</v>
      </c>
    </row>
    <row r="448" spans="1:36" x14ac:dyDescent="0.25">
      <c r="A448" s="4" t="str">
        <f t="shared" si="56"/>
        <v>1BE</v>
      </c>
      <c r="B448" s="2" t="s">
        <v>436</v>
      </c>
      <c r="C448" s="35"/>
      <c r="D448" s="3"/>
      <c r="E448" s="3"/>
      <c r="F448" s="3"/>
      <c r="G448" s="3"/>
      <c r="H448" s="3">
        <f t="shared" si="57"/>
        <v>0</v>
      </c>
      <c r="I448" s="27" t="str" cm="1">
        <f t="array" ref="I448">IF(H448=0,INDEX(Source1!A:A, 32-BIN2DEC(LEFT($B448,5))),"--")</f>
        <v>SIGMA</v>
      </c>
      <c r="J448" s="63" t="str">
        <f t="shared" si="55"/>
        <v>--</v>
      </c>
      <c r="K448" s="27" t="str" cm="1">
        <f t="array" ref="K448">IF(H448=0,INDEX(Dest1!A:A,32-BIN2DEC(MID($B448,6,5))),"--")</f>
        <v>SP</v>
      </c>
      <c r="L448" s="27">
        <f t="shared" si="58"/>
        <v>1</v>
      </c>
      <c r="M448" s="27" t="str" cm="1">
        <f t="array" ref="M448">IF(AND(I448&lt;&gt;"CONST",L448=0),INDEX(Source2!A:A,16-BIN2DEC(MID($B448,11,4))),"--")</f>
        <v>--</v>
      </c>
      <c r="N448" s="23" t="str" cm="1">
        <f t="array" ref="N448">IF(AND(I448&lt;&gt;"CONST",L448=0),INDEX('D2'!A:A,4-BIN2DEC(MID($B448,15,2))),"--")</f>
        <v>--</v>
      </c>
      <c r="O448" s="6">
        <f t="shared" si="59"/>
        <v>0</v>
      </c>
      <c r="P448" s="6">
        <f t="shared" si="60"/>
        <v>0</v>
      </c>
      <c r="Q448" s="6">
        <f t="shared" si="61"/>
        <v>0</v>
      </c>
      <c r="R448" s="3" t="str" cm="1">
        <f t="array" ref="R448">INDEX(Types!A:A,1+BIN2DEC(MID($B448,20,2)))</f>
        <v>Control</v>
      </c>
      <c r="S448" s="3" t="str" cm="1">
        <f t="array" ref="S448">IF(R448="ALU",INDEX(ALUOps!A:A,32-BIN2DEC(MID($B448,22,5))),"")</f>
        <v/>
      </c>
      <c r="T448" s="3" t="str" cm="1">
        <f t="array" ref="T448">IF(R448="ALU",INDEX(Tmp!A:A,4-BIN2DEC(MID($B448,27,2))),"")</f>
        <v/>
      </c>
      <c r="U448" s="6" t="str">
        <f t="shared" si="62"/>
        <v/>
      </c>
      <c r="V448" t="str" cm="1">
        <f t="array" ref="V448">IF(R448="Jump",INDEX(Jcond!A:A,16-BIN2DEC(MID($B448,22,4))),"")</f>
        <v/>
      </c>
      <c r="W448" t="str">
        <f t="shared" si="63"/>
        <v/>
      </c>
      <c r="X448" s="5" t="str" cm="1">
        <f t="array" ref="X448">IF(R448="Control",INDEX(IC!A:A,16-BIN2DEC(MID($B448,21,4))),"")</f>
        <v>--</v>
      </c>
      <c r="Y448" s="5" t="str" cm="1">
        <f t="array" ref="Y448">IF(X448="CALL",INDEX(Subroutines!A:A,32-BIN2DEC(MID($B448,25,5))),"")</f>
        <v/>
      </c>
      <c r="Z448" s="5" t="str" cm="1">
        <f t="array" ref="Z448">IF(R448="Control",INDEX(EC!A:A,8-BIN2DEC(MID($B448,25,3))),"")</f>
        <v>MW</v>
      </c>
      <c r="AA448" s="5" t="str" cm="1">
        <f t="array" ref="AA448">IF(R448="Control",INDEX(SR!A:A,4-BIN2DEC(MID($B448,28,2))),"")</f>
        <v>SS</v>
      </c>
    </row>
    <row r="449" spans="1:36" s="9" customFormat="1" ht="15.75" thickBot="1" x14ac:dyDescent="0.3">
      <c r="A449" s="7" t="str">
        <f t="shared" si="56"/>
        <v>1BF</v>
      </c>
      <c r="B449" s="8" t="s">
        <v>437</v>
      </c>
      <c r="C449" s="38"/>
      <c r="D449" s="10"/>
      <c r="E449" s="10"/>
      <c r="F449" s="10"/>
      <c r="G449" s="10"/>
      <c r="H449" s="10">
        <f t="shared" si="57"/>
        <v>0</v>
      </c>
      <c r="I449" s="30" t="str" cm="1">
        <f t="array" ref="I449">IF(H449=0,INDEX(Source1!A:A, 32-BIN2DEC(LEFT($B449,5))),"--")</f>
        <v>tmpA</v>
      </c>
      <c r="J449" s="66" t="str">
        <f t="shared" si="55"/>
        <v>--</v>
      </c>
      <c r="K449" s="30" t="str" cm="1">
        <f t="array" ref="K449">IF(H449=0,INDEX(Dest1!A:A,32-BIN2DEC(MID($B449,6,5))),"--")</f>
        <v>TEMP</v>
      </c>
      <c r="L449" s="30">
        <f t="shared" si="58"/>
        <v>1</v>
      </c>
      <c r="M449" s="30" t="str" cm="1">
        <f t="array" ref="M449">IF(AND(I449&lt;&gt;"CONST",L449=0),INDEX(Source2!A:A,16-BIN2DEC(MID($B449,11,4))),"--")</f>
        <v>--</v>
      </c>
      <c r="N449" s="26" t="str" cm="1">
        <f t="array" ref="N449">IF(AND(I449&lt;&gt;"CONST",L449=0),INDEX('D2'!A:A,4-BIN2DEC(MID($B449,15,2))),"--")</f>
        <v>--</v>
      </c>
      <c r="O449" s="11">
        <f t="shared" si="59"/>
        <v>0</v>
      </c>
      <c r="P449" s="11">
        <f t="shared" si="60"/>
        <v>0</v>
      </c>
      <c r="Q449" s="11">
        <f t="shared" si="61"/>
        <v>1</v>
      </c>
      <c r="R449" s="10" t="str" cm="1">
        <f t="array" ref="R449">INDEX(Types!A:A,1+BIN2DEC(MID($B449,20,2)))</f>
        <v>Control</v>
      </c>
      <c r="S449" s="10" t="str" cm="1">
        <f t="array" ref="S449">IF(R449="ALU",INDEX(ALUOps!A:A,32-BIN2DEC(MID($B449,22,5))),"")</f>
        <v/>
      </c>
      <c r="T449" s="10" t="str" cm="1">
        <f t="array" ref="T449">IF(R449="ALU",INDEX(Tmp!A:A,4-BIN2DEC(MID($B449,27,2))),"")</f>
        <v/>
      </c>
      <c r="U449" s="11" t="str">
        <f t="shared" si="62"/>
        <v/>
      </c>
      <c r="V449" s="9" t="str" cm="1">
        <f t="array" ref="V449">IF(R449="Jump",INDEX(Jcond!A:A,16-BIN2DEC(MID($B449,22,4))),"")</f>
        <v/>
      </c>
      <c r="W449" s="9" t="str">
        <f t="shared" si="63"/>
        <v/>
      </c>
      <c r="X449" s="54" t="str" cm="1">
        <f t="array" ref="X449">IF(R449="Control",INDEX(IC!A:A,16-BIN2DEC(MID($B449,21,4))),"")</f>
        <v>--</v>
      </c>
      <c r="Y449" s="54" t="str" cm="1">
        <f t="array" ref="Y449">IF(X449="CALL",INDEX(Subroutines!A:A,32-BIN2DEC(MID($B449,25,5))),"")</f>
        <v/>
      </c>
      <c r="Z449" s="54" t="str" cm="1">
        <f t="array" ref="Z449">IF(R449="Control",INDEX(EC!A:A,8-BIN2DEC(MID($B449,25,3))),"")</f>
        <v>--</v>
      </c>
      <c r="AA449" s="54" t="str" cm="1">
        <f t="array" ref="AA449">IF(R449="Control",INDEX(SR!A:A,4-BIN2DEC(MID($B449,28,2))),"")</f>
        <v>--</v>
      </c>
      <c r="AE449" s="60"/>
    </row>
    <row r="450" spans="1:36" x14ac:dyDescent="0.25">
      <c r="A450" s="4" t="str">
        <f t="shared" si="56"/>
        <v>1C0</v>
      </c>
      <c r="B450" s="2" t="s">
        <v>438</v>
      </c>
      <c r="C450" s="35"/>
      <c r="D450" s="2" t="s">
        <v>439</v>
      </c>
      <c r="E450" s="2" t="s">
        <v>934</v>
      </c>
      <c r="F450" s="2" t="s">
        <v>462</v>
      </c>
      <c r="G450" s="2"/>
      <c r="H450" s="3">
        <f t="shared" si="57"/>
        <v>0</v>
      </c>
      <c r="I450" s="27" t="str" cm="1">
        <f t="array" ref="I450">IF(H450=0,INDEX(Source1!A:A, 32-BIN2DEC(LEFT($B450,5))),"--")</f>
        <v>SIGMA</v>
      </c>
      <c r="J450" s="63" t="str">
        <f t="shared" ref="J450:J513" si="64">IF(I450="CONST",31-BIN2DEC(MID($B450,12,5)),"--")</f>
        <v>--</v>
      </c>
      <c r="K450" s="27" t="str" cm="1">
        <f t="array" ref="K450">IF(H450=0,INDEX(Dest1!A:A,32-BIN2DEC(MID($B450,6,5))),"--")</f>
        <v>tmpB</v>
      </c>
      <c r="L450" s="27">
        <f t="shared" si="58"/>
        <v>1</v>
      </c>
      <c r="M450" s="27" t="str" cm="1">
        <f t="array" ref="M450">IF(AND(I450&lt;&gt;"CONST",L450=0),INDEX(Source2!A:A,16-BIN2DEC(MID($B450,11,4))),"--")</f>
        <v>--</v>
      </c>
      <c r="N450" s="23" t="str" cm="1">
        <f t="array" ref="N450">IF(AND(I450&lt;&gt;"CONST",L450=0),INDEX('D2'!A:A,4-BIN2DEC(MID($B450,15,2))),"--")</f>
        <v>--</v>
      </c>
      <c r="O450" s="6">
        <f t="shared" si="59"/>
        <v>0</v>
      </c>
      <c r="P450" s="6">
        <f t="shared" si="60"/>
        <v>0</v>
      </c>
      <c r="Q450" s="6">
        <f t="shared" si="61"/>
        <v>0</v>
      </c>
      <c r="R450" s="3" t="str" cm="1">
        <f t="array" ref="R450">INDEX(Types!A:A,1+BIN2DEC(MID($B450,20,2)))</f>
        <v>Control</v>
      </c>
      <c r="S450" s="3" t="str" cm="1">
        <f t="array" ref="S450">IF(R450="ALU",INDEX(ALUOps!A:A,32-BIN2DEC(MID($B450,22,5))),"")</f>
        <v/>
      </c>
      <c r="T450" s="3" t="str" cm="1">
        <f t="array" ref="T450">IF(R450="ALU",INDEX(Tmp!A:A,4-BIN2DEC(MID($B450,27,2))),"")</f>
        <v/>
      </c>
      <c r="U450" s="6" t="str">
        <f t="shared" si="62"/>
        <v/>
      </c>
      <c r="V450" t="str" cm="1">
        <f t="array" ref="V450">IF(R450="Jump",INDEX(Jcond!A:A,16-BIN2DEC(MID($B450,22,4))),"")</f>
        <v/>
      </c>
      <c r="W450" t="str">
        <f t="shared" si="63"/>
        <v/>
      </c>
      <c r="X450" s="5" t="str" cm="1">
        <f t="array" ref="X450">IF(R450="Control",INDEX(IC!A:A,16-BIN2DEC(MID($B450,21,4))),"")</f>
        <v>SUSP</v>
      </c>
      <c r="Y450" s="5" t="str" cm="1">
        <f t="array" ref="Y450">IF(X450="CALL",INDEX(Subroutines!A:A,32-BIN2DEC(MID($B450,25,5))),"")</f>
        <v/>
      </c>
      <c r="Z450" s="5" t="str" cm="1">
        <f t="array" ref="Z450">IF(R450="Control",INDEX(EC!A:A,8-BIN2DEC(MID($B450,25,3))),"")</f>
        <v>--</v>
      </c>
      <c r="AA450" s="5" t="str" cm="1">
        <f t="array" ref="AA450">IF(R450="Control",INDEX(SR!A:A,4-BIN2DEC(MID($B450,28,2))),"")</f>
        <v>--</v>
      </c>
      <c r="AD450" t="s">
        <v>1098</v>
      </c>
      <c r="AI450" t="s">
        <v>1097</v>
      </c>
      <c r="AJ450" s="1" t="s">
        <v>360</v>
      </c>
    </row>
    <row r="451" spans="1:36" x14ac:dyDescent="0.25">
      <c r="A451" s="4" t="str">
        <f t="shared" ref="A451:A514" si="65">DEC2HEX(ROW(A450)-ROW($A$1),3)</f>
        <v>1C1</v>
      </c>
      <c r="B451" s="2" t="s">
        <v>440</v>
      </c>
      <c r="C451" s="35"/>
      <c r="D451" s="3"/>
      <c r="E451" s="3"/>
      <c r="F451" s="3"/>
      <c r="G451" s="3"/>
      <c r="H451" s="3">
        <f t="shared" ref="H451:H514" si="66">IF(BIN2DEC(LEFT($B451,10))=0,1,0)</f>
        <v>0</v>
      </c>
      <c r="I451" s="27" t="str" cm="1">
        <f t="array" ref="I451">IF(H451=0,INDEX(Source1!A:A, 32-BIN2DEC(LEFT($B451,5))),"--")</f>
        <v>TEMP</v>
      </c>
      <c r="J451" s="63" t="str">
        <f t="shared" si="64"/>
        <v>--</v>
      </c>
      <c r="K451" s="27" t="str" cm="1">
        <f t="array" ref="K451">IF(H451=0,INDEX(Dest1!A:A,32-BIN2DEC(MID($B451,6,5))),"--")</f>
        <v>tmpA</v>
      </c>
      <c r="L451" s="27">
        <f t="shared" ref="L451:L514" si="67">IF(BIN2DEC(MID($B451,11,6))=0,1,0)</f>
        <v>1</v>
      </c>
      <c r="M451" s="27" t="str" cm="1">
        <f t="array" ref="M451">IF(AND(I451&lt;&gt;"CONST",L451=0),INDEX(Source2!A:A,16-BIN2DEC(MID($B451,11,4))),"--")</f>
        <v>--</v>
      </c>
      <c r="N451" s="23" t="str" cm="1">
        <f t="array" ref="N451">IF(AND(I451&lt;&gt;"CONST",L451=0),INDEX('D2'!A:A,4-BIN2DEC(MID($B451,15,2))),"--")</f>
        <v>--</v>
      </c>
      <c r="O451" s="6">
        <f t="shared" si="59"/>
        <v>1</v>
      </c>
      <c r="P451" s="6">
        <f t="shared" ref="P451:P705" si="68">BIN2DEC(MID($B451,18,1))</f>
        <v>0</v>
      </c>
      <c r="Q451" s="6">
        <f t="shared" ref="Q451:Q705" si="69">BIN2DEC(MID($B451,19,1))</f>
        <v>0</v>
      </c>
      <c r="R451" s="3" t="str" cm="1">
        <f t="array" ref="R451">INDEX(Types!A:A,1+BIN2DEC(MID($B451,20,2)))</f>
        <v>ALU</v>
      </c>
      <c r="S451" s="3" t="str" cm="1">
        <f t="array" ref="S451">IF(R451="ALU",INDEX(ALUOps!A:A,32-BIN2DEC(MID($B451,22,5))),"")</f>
        <v>INC2</v>
      </c>
      <c r="T451" s="3" t="str" cm="1">
        <f t="array" ref="T451">IF(R451="ALU",INDEX(Tmp!A:A,4-BIN2DEC(MID($B451,27,2))),"")</f>
        <v>tmpB</v>
      </c>
      <c r="U451" s="6">
        <f t="shared" ref="U451:U514" si="70">IF(R451="ALU",1-BIN2DEC(MID($B451,29,1)),"")</f>
        <v>0</v>
      </c>
      <c r="V451" t="str" cm="1">
        <f t="array" ref="V451">IF(R451="Jump",INDEX(Jcond!A:A,16-BIN2DEC(MID($B451,22,4))),"")</f>
        <v/>
      </c>
      <c r="W451" t="str">
        <f t="shared" si="63"/>
        <v/>
      </c>
      <c r="X451" s="5" t="str" cm="1">
        <f t="array" ref="X451">IF(R451="Control",INDEX(IC!A:A,16-BIN2DEC(MID($B451,21,4))),"")</f>
        <v/>
      </c>
      <c r="Y451" s="5" t="str" cm="1">
        <f t="array" ref="Y451">IF(X451="CALL",INDEX(Subroutines!A:A,32-BIN2DEC(MID($B451,25,5))),"")</f>
        <v/>
      </c>
      <c r="Z451" s="5" t="str" cm="1">
        <f t="array" ref="Z451">IF(R451="Control",INDEX(EC!A:A,8-BIN2DEC(MID($B451,25,3))),"")</f>
        <v/>
      </c>
      <c r="AA451" s="5" t="str" cm="1">
        <f t="array" ref="AA451">IF(R451="Control",INDEX(SR!A:A,4-BIN2DEC(MID($B451,28,2))),"")</f>
        <v/>
      </c>
    </row>
    <row r="452" spans="1:36" x14ac:dyDescent="0.25">
      <c r="A452" s="4" t="str">
        <f t="shared" si="65"/>
        <v>1C2</v>
      </c>
      <c r="B452" s="2" t="s">
        <v>245</v>
      </c>
      <c r="C452" s="35"/>
      <c r="D452" s="3"/>
      <c r="E452" s="3"/>
      <c r="F452" s="3"/>
      <c r="G452" s="3"/>
      <c r="H452" s="3">
        <f t="shared" si="66"/>
        <v>0</v>
      </c>
      <c r="I452" s="27" t="str" cm="1">
        <f t="array" ref="I452">IF(H452=0,INDEX(Source1!A:A, 32-BIN2DEC(LEFT($B452,5))),"--")</f>
        <v>SIGMA</v>
      </c>
      <c r="J452" s="63" t="str">
        <f t="shared" si="64"/>
        <v>--</v>
      </c>
      <c r="K452" s="27" t="str" cm="1">
        <f t="array" ref="K452">IF(H452=0,INDEX(Dest1!A:A,32-BIN2DEC(MID($B452,6,5))),"--")</f>
        <v>DP</v>
      </c>
      <c r="L452" s="27">
        <f t="shared" si="67"/>
        <v>1</v>
      </c>
      <c r="M452" s="27" t="str" cm="1">
        <f t="array" ref="M452">IF(AND(I452&lt;&gt;"CONST",L452=0),INDEX(Source2!A:A,16-BIN2DEC(MID($B452,11,4))),"--")</f>
        <v>--</v>
      </c>
      <c r="N452" s="23" t="str" cm="1">
        <f t="array" ref="N452">IF(AND(I452&lt;&gt;"CONST",L452=0),INDEX('D2'!A:A,4-BIN2DEC(MID($B452,15,2))),"--")</f>
        <v>--</v>
      </c>
      <c r="O452" s="6">
        <f t="shared" ref="O452:O706" si="71">BIN2DEC(MID($B452,17,1))</f>
        <v>0</v>
      </c>
      <c r="P452" s="6">
        <f t="shared" si="68"/>
        <v>0</v>
      </c>
      <c r="Q452" s="6">
        <f t="shared" si="69"/>
        <v>0</v>
      </c>
      <c r="R452" s="3" t="str" cm="1">
        <f t="array" ref="R452">INDEX(Types!A:A,1+BIN2DEC(MID($B452,20,2)))</f>
        <v>Control</v>
      </c>
      <c r="S452" s="3" t="str" cm="1">
        <f t="array" ref="S452">IF(R452="ALU",INDEX(ALUOps!A:A,32-BIN2DEC(MID($B452,22,5))),"")</f>
        <v/>
      </c>
      <c r="T452" s="3" t="str" cm="1">
        <f t="array" ref="T452">IF(R452="ALU",INDEX(Tmp!A:A,4-BIN2DEC(MID($B452,27,2))),"")</f>
        <v/>
      </c>
      <c r="U452" s="6" t="str">
        <f t="shared" si="70"/>
        <v/>
      </c>
      <c r="V452" t="str" cm="1">
        <f t="array" ref="V452">IF(R452="Jump",INDEX(Jcond!A:A,16-BIN2DEC(MID($B452,22,4))),"")</f>
        <v/>
      </c>
      <c r="W452" t="str">
        <f t="shared" si="63"/>
        <v/>
      </c>
      <c r="X452" s="5" t="str" cm="1">
        <f t="array" ref="X452">IF(R452="Control",INDEX(IC!A:A,16-BIN2DEC(MID($B452,21,4))),"")</f>
        <v>--</v>
      </c>
      <c r="Y452" s="5" t="str" cm="1">
        <f t="array" ref="Y452">IF(X452="CALL",INDEX(Subroutines!A:A,32-BIN2DEC(MID($B452,25,5))),"")</f>
        <v/>
      </c>
      <c r="Z452" s="5" t="str" cm="1">
        <f t="array" ref="Z452">IF(R452="Control",INDEX(EC!A:A,8-BIN2DEC(MID($B452,25,3))),"")</f>
        <v>MR</v>
      </c>
      <c r="AA452" s="5" t="str" cm="1">
        <f t="array" ref="AA452">IF(R452="Control",INDEX(SR!A:A,4-BIN2DEC(MID($B452,28,2))),"")</f>
        <v>--</v>
      </c>
    </row>
    <row r="453" spans="1:36" s="9" customFormat="1" ht="15.75" thickBot="1" x14ac:dyDescent="0.3">
      <c r="A453" s="7" t="str">
        <f t="shared" si="65"/>
        <v>1C3</v>
      </c>
      <c r="B453" s="8" t="s">
        <v>441</v>
      </c>
      <c r="C453" s="38"/>
      <c r="D453" s="10"/>
      <c r="E453" s="10"/>
      <c r="F453" s="10"/>
      <c r="G453" s="10"/>
      <c r="H453" s="10">
        <f t="shared" si="66"/>
        <v>0</v>
      </c>
      <c r="I453" s="30" t="str" cm="1">
        <f t="array" ref="I453">IF(H453=0,INDEX(Source1!A:A, 32-BIN2DEC(LEFT($B453,5))),"--")</f>
        <v>TEMP</v>
      </c>
      <c r="J453" s="66" t="str">
        <f t="shared" si="64"/>
        <v>--</v>
      </c>
      <c r="K453" s="30" t="str" cm="1">
        <f t="array" ref="K453">IF(H453=0,INDEX(Dest1!A:A,32-BIN2DEC(MID($B453,6,5))),"--")</f>
        <v>tmpB</v>
      </c>
      <c r="L453" s="30">
        <f t="shared" si="67"/>
        <v>1</v>
      </c>
      <c r="M453" s="30" t="str" cm="1">
        <f t="array" ref="M453">IF(AND(I453&lt;&gt;"CONST",L453=0),INDEX(Source2!A:A,16-BIN2DEC(MID($B453,11,4))),"--")</f>
        <v>--</v>
      </c>
      <c r="N453" s="26" t="str" cm="1">
        <f t="array" ref="N453">IF(AND(I453&lt;&gt;"CONST",L453=0),INDEX('D2'!A:A,4-BIN2DEC(MID($B453,15,2))),"--")</f>
        <v>--</v>
      </c>
      <c r="O453" s="11">
        <f t="shared" si="71"/>
        <v>1</v>
      </c>
      <c r="P453" s="11">
        <f t="shared" si="68"/>
        <v>0</v>
      </c>
      <c r="Q453" s="11">
        <f t="shared" si="69"/>
        <v>0</v>
      </c>
      <c r="R453" s="10" t="str" cm="1">
        <f t="array" ref="R453">INDEX(Types!A:A,1+BIN2DEC(MID($B453,20,2)))</f>
        <v>Control</v>
      </c>
      <c r="S453" s="10" t="str" cm="1">
        <f t="array" ref="S453">IF(R453="ALU",INDEX(ALUOps!A:A,32-BIN2DEC(MID($B453,22,5))),"")</f>
        <v/>
      </c>
      <c r="T453" s="10" t="str" cm="1">
        <f t="array" ref="T453">IF(R453="ALU",INDEX(Tmp!A:A,4-BIN2DEC(MID($B453,27,2))),"")</f>
        <v/>
      </c>
      <c r="U453" s="11" t="str">
        <f t="shared" si="70"/>
        <v/>
      </c>
      <c r="V453" s="9" t="str" cm="1">
        <f t="array" ref="V453">IF(R453="Jump",INDEX(Jcond!A:A,16-BIN2DEC(MID($B453,22,4))),"")</f>
        <v/>
      </c>
      <c r="W453" s="9" t="str">
        <f t="shared" si="63"/>
        <v/>
      </c>
      <c r="X453" s="54" t="str" cm="1">
        <f t="array" ref="X453">IF(R453="Control",INDEX(IC!A:A,16-BIN2DEC(MID($B453,21,4))),"")</f>
        <v>CALL</v>
      </c>
      <c r="Y453" s="54" t="str" cm="1">
        <f t="array" ref="Y453">IF(X453="CALL",INDEX(Subroutines!A:A,32-BIN2DEC(MID($B453,25,5))),"")</f>
        <v>FARCALL</v>
      </c>
      <c r="Z453" s="54" t="str" cm="1">
        <f t="array" ref="Z453">IF(R453="Control",INDEX(EC!A:A,8-BIN2DEC(MID($B453,25,3))),"")</f>
        <v>{3}</v>
      </c>
      <c r="AA453" s="54" t="str" cm="1">
        <f t="array" ref="AA453">IF(R453="Control",INDEX(SR!A:A,4-BIN2DEC(MID($B453,28,2))),"")</f>
        <v>None</v>
      </c>
      <c r="AE453" s="60"/>
    </row>
    <row r="454" spans="1:36" x14ac:dyDescent="0.25">
      <c r="A454" s="4" t="str">
        <f t="shared" si="65"/>
        <v>1C4</v>
      </c>
      <c r="B454" s="2" t="s">
        <v>442</v>
      </c>
      <c r="C454" s="35"/>
      <c r="D454" s="2" t="s">
        <v>443</v>
      </c>
      <c r="E454" s="2" t="s">
        <v>934</v>
      </c>
      <c r="F454" s="2" t="s">
        <v>462</v>
      </c>
      <c r="G454" s="2"/>
      <c r="H454" s="3">
        <f t="shared" si="66"/>
        <v>0</v>
      </c>
      <c r="I454" s="27" t="str" cm="1">
        <f t="array" ref="I454">IF(H454=0,INDEX(Source1!A:A, 32-BIN2DEC(LEFT($B454,5))),"--")</f>
        <v>OP1</v>
      </c>
      <c r="J454" s="63" t="str">
        <f t="shared" si="64"/>
        <v>--</v>
      </c>
      <c r="K454" s="27" t="str" cm="1">
        <f t="array" ref="K454">IF(H454=0,INDEX(Dest1!A:A,32-BIN2DEC(MID($B454,6,5))),"--")</f>
        <v>PC</v>
      </c>
      <c r="L454" s="27">
        <f t="shared" si="67"/>
        <v>1</v>
      </c>
      <c r="M454" s="27" t="str" cm="1">
        <f t="array" ref="M454">IF(AND(I454&lt;&gt;"CONST",L454=0),INDEX(Source2!A:A,16-BIN2DEC(MID($B454,11,4))),"--")</f>
        <v>--</v>
      </c>
      <c r="N454" s="23" t="str" cm="1">
        <f t="array" ref="N454">IF(AND(I454&lt;&gt;"CONST",L454=0),INDEX('D2'!A:A,4-BIN2DEC(MID($B454,15,2))),"--")</f>
        <v>--</v>
      </c>
      <c r="O454" s="6">
        <f t="shared" si="71"/>
        <v>0</v>
      </c>
      <c r="P454" s="6">
        <f t="shared" si="68"/>
        <v>0</v>
      </c>
      <c r="Q454" s="6">
        <f t="shared" si="69"/>
        <v>1</v>
      </c>
      <c r="R454" s="3" t="str" cm="1">
        <f t="array" ref="R454">INDEX(Types!A:A,1+BIN2DEC(MID($B454,20,2)))</f>
        <v>Control</v>
      </c>
      <c r="S454" s="3" t="str" cm="1">
        <f t="array" ref="S454">IF(R454="ALU",INDEX(ALUOps!A:A,32-BIN2DEC(MID($B454,22,5))),"")</f>
        <v/>
      </c>
      <c r="T454" s="3" t="str" cm="1">
        <f t="array" ref="T454">IF(R454="ALU",INDEX(Tmp!A:A,4-BIN2DEC(MID($B454,27,2))),"")</f>
        <v/>
      </c>
      <c r="U454" s="6" t="str">
        <f t="shared" si="70"/>
        <v/>
      </c>
      <c r="V454" t="str" cm="1">
        <f t="array" ref="V454">IF(R454="Jump",INDEX(Jcond!A:A,16-BIN2DEC(MID($B454,22,4))),"")</f>
        <v/>
      </c>
      <c r="W454" t="str">
        <f t="shared" si="63"/>
        <v/>
      </c>
      <c r="X454" s="5" t="str" cm="1">
        <f t="array" ref="X454">IF(R454="Control",INDEX(IC!A:A,16-BIN2DEC(MID($B454,21,4))),"")</f>
        <v>FLUSH</v>
      </c>
      <c r="Y454" s="5" t="str" cm="1">
        <f t="array" ref="Y454">IF(X454="CALL",INDEX(Subroutines!A:A,32-BIN2DEC(MID($B454,25,5))),"")</f>
        <v/>
      </c>
      <c r="Z454" s="5" t="str" cm="1">
        <f t="array" ref="Z454">IF(R454="Control",INDEX(EC!A:A,8-BIN2DEC(MID($B454,25,3))),"")</f>
        <v>--</v>
      </c>
      <c r="AA454" s="5" t="str" cm="1">
        <f t="array" ref="AA454">IF(R454="Control",INDEX(SR!A:A,4-BIN2DEC(MID($B454,28,2))),"")</f>
        <v>--</v>
      </c>
      <c r="AD454" t="s">
        <v>1057</v>
      </c>
      <c r="AI454" t="s">
        <v>1097</v>
      </c>
      <c r="AJ454" s="1" t="s">
        <v>365</v>
      </c>
    </row>
    <row r="455" spans="1:36" s="15" customFormat="1" x14ac:dyDescent="0.25">
      <c r="A455" s="12" t="str">
        <f t="shared" si="65"/>
        <v>1C5</v>
      </c>
      <c r="B455" s="13" t="s">
        <v>4</v>
      </c>
      <c r="C455" s="36"/>
      <c r="D455" s="14"/>
      <c r="E455" s="14"/>
      <c r="F455" s="14"/>
      <c r="G455" s="14"/>
      <c r="H455" s="14">
        <f t="shared" si="66"/>
        <v>1</v>
      </c>
      <c r="I455" s="28" t="str" cm="1">
        <f t="array" ref="I455">IF(H455=0,INDEX(Source1!A:A, 32-BIN2DEC(LEFT($B455,5))),"--")</f>
        <v>--</v>
      </c>
      <c r="J455" s="64" t="str">
        <f t="shared" si="64"/>
        <v>--</v>
      </c>
      <c r="K455" s="28" t="str" cm="1">
        <f t="array" ref="K455">IF(H455=0,INDEX(Dest1!A:A,32-BIN2DEC(MID($B455,6,5))),"--")</f>
        <v>--</v>
      </c>
      <c r="L455" s="28">
        <f t="shared" si="67"/>
        <v>1</v>
      </c>
      <c r="M455" s="28" t="str" cm="1">
        <f t="array" ref="M455">IF(AND(I455&lt;&gt;"CONST",L455=0),INDEX(Source2!A:A,16-BIN2DEC(MID($B455,11,4))),"--")</f>
        <v>--</v>
      </c>
      <c r="N455" s="24" t="str" cm="1">
        <f t="array" ref="N455">IF(AND(I455&lt;&gt;"CONST",L455=0),INDEX('D2'!A:A,4-BIN2DEC(MID($B455,15,2))),"--")</f>
        <v>--</v>
      </c>
      <c r="O455" s="16">
        <f t="shared" si="71"/>
        <v>0</v>
      </c>
      <c r="P455" s="16">
        <f t="shared" si="68"/>
        <v>0</v>
      </c>
      <c r="Q455" s="16">
        <f t="shared" si="69"/>
        <v>0</v>
      </c>
      <c r="R455" s="14" t="str" cm="1">
        <f t="array" ref="R455">INDEX(Types!A:A,1+BIN2DEC(MID($B455,20,2)))</f>
        <v>Control</v>
      </c>
      <c r="S455" s="14" t="str" cm="1">
        <f t="array" ref="S455">IF(R455="ALU",INDEX(ALUOps!A:A,32-BIN2DEC(MID($B455,22,5))),"")</f>
        <v/>
      </c>
      <c r="T455" s="14" t="str" cm="1">
        <f t="array" ref="T455">IF(R455="ALU",INDEX(Tmp!A:A,4-BIN2DEC(MID($B455,27,2))),"")</f>
        <v/>
      </c>
      <c r="U455" s="16" t="str">
        <f t="shared" si="70"/>
        <v/>
      </c>
      <c r="V455" s="15" t="str" cm="1">
        <f t="array" ref="V455">IF(R455="Jump",INDEX(Jcond!A:A,16-BIN2DEC(MID($B455,22,4))),"")</f>
        <v/>
      </c>
      <c r="W455" s="15" t="str">
        <f t="shared" ref="W455:W518" si="72">IF(R455="Jump",15-BIN2DEC(MID($B455,26,4)),"")</f>
        <v/>
      </c>
      <c r="X455" s="52" t="str" cm="1">
        <f t="array" ref="X455">IF(R455="Control",INDEX(IC!A:A,16-BIN2DEC(MID($B455,21,4))),"")</f>
        <v>--</v>
      </c>
      <c r="Y455" s="52" t="str" cm="1">
        <f t="array" ref="Y455">IF(X455="CALL",INDEX(Subroutines!A:A,32-BIN2DEC(MID($B455,25,5))),"")</f>
        <v/>
      </c>
      <c r="Z455" s="52" t="str" cm="1">
        <f t="array" ref="Z455">IF(R455="Control",INDEX(EC!A:A,8-BIN2DEC(MID($B455,25,3))),"")</f>
        <v>--</v>
      </c>
      <c r="AA455" s="52" t="str" cm="1">
        <f t="array" ref="AA455">IF(R455="Control",INDEX(SR!A:A,4-BIN2DEC(MID($B455,28,2))),"")</f>
        <v>--</v>
      </c>
      <c r="AE455" s="58"/>
    </row>
    <row r="456" spans="1:36" s="15" customFormat="1" x14ac:dyDescent="0.25">
      <c r="A456" s="12" t="str">
        <f t="shared" si="65"/>
        <v>1C6</v>
      </c>
      <c r="B456" s="13" t="s">
        <v>4</v>
      </c>
      <c r="C456" s="36"/>
      <c r="D456" s="14"/>
      <c r="E456" s="14"/>
      <c r="F456" s="14"/>
      <c r="G456" s="14"/>
      <c r="H456" s="14">
        <f t="shared" si="66"/>
        <v>1</v>
      </c>
      <c r="I456" s="28" t="str" cm="1">
        <f t="array" ref="I456">IF(H456=0,INDEX(Source1!A:A, 32-BIN2DEC(LEFT($B456,5))),"--")</f>
        <v>--</v>
      </c>
      <c r="J456" s="64" t="str">
        <f t="shared" si="64"/>
        <v>--</v>
      </c>
      <c r="K456" s="28" t="str" cm="1">
        <f t="array" ref="K456">IF(H456=0,INDEX(Dest1!A:A,32-BIN2DEC(MID($B456,6,5))),"--")</f>
        <v>--</v>
      </c>
      <c r="L456" s="28">
        <f t="shared" si="67"/>
        <v>1</v>
      </c>
      <c r="M456" s="28" t="str" cm="1">
        <f t="array" ref="M456">IF(AND(I456&lt;&gt;"CONST",L456=0),INDEX(Source2!A:A,16-BIN2DEC(MID($B456,11,4))),"--")</f>
        <v>--</v>
      </c>
      <c r="N456" s="24" t="str" cm="1">
        <f t="array" ref="N456">IF(AND(I456&lt;&gt;"CONST",L456=0),INDEX('D2'!A:A,4-BIN2DEC(MID($B456,15,2))),"--")</f>
        <v>--</v>
      </c>
      <c r="O456" s="16">
        <f t="shared" si="71"/>
        <v>0</v>
      </c>
      <c r="P456" s="16">
        <f t="shared" si="68"/>
        <v>0</v>
      </c>
      <c r="Q456" s="16">
        <f t="shared" si="69"/>
        <v>0</v>
      </c>
      <c r="R456" s="14" t="str" cm="1">
        <f t="array" ref="R456">INDEX(Types!A:A,1+BIN2DEC(MID($B456,20,2)))</f>
        <v>Control</v>
      </c>
      <c r="S456" s="14" t="str" cm="1">
        <f t="array" ref="S456">IF(R456="ALU",INDEX(ALUOps!A:A,32-BIN2DEC(MID($B456,22,5))),"")</f>
        <v/>
      </c>
      <c r="T456" s="14" t="str" cm="1">
        <f t="array" ref="T456">IF(R456="ALU",INDEX(Tmp!A:A,4-BIN2DEC(MID($B456,27,2))),"")</f>
        <v/>
      </c>
      <c r="U456" s="16" t="str">
        <f t="shared" si="70"/>
        <v/>
      </c>
      <c r="V456" s="15" t="str" cm="1">
        <f t="array" ref="V456">IF(R456="Jump",INDEX(Jcond!A:A,16-BIN2DEC(MID($B456,22,4))),"")</f>
        <v/>
      </c>
      <c r="W456" s="15" t="str">
        <f t="shared" si="72"/>
        <v/>
      </c>
      <c r="X456" s="52" t="str" cm="1">
        <f t="array" ref="X456">IF(R456="Control",INDEX(IC!A:A,16-BIN2DEC(MID($B456,21,4))),"")</f>
        <v>--</v>
      </c>
      <c r="Y456" s="52" t="str" cm="1">
        <f t="array" ref="Y456">IF(X456="CALL",INDEX(Subroutines!A:A,32-BIN2DEC(MID($B456,25,5))),"")</f>
        <v/>
      </c>
      <c r="Z456" s="52" t="str" cm="1">
        <f t="array" ref="Z456">IF(R456="Control",INDEX(EC!A:A,8-BIN2DEC(MID($B456,25,3))),"")</f>
        <v>--</v>
      </c>
      <c r="AA456" s="52" t="str" cm="1">
        <f t="array" ref="AA456">IF(R456="Control",INDEX(SR!A:A,4-BIN2DEC(MID($B456,28,2))),"")</f>
        <v>--</v>
      </c>
      <c r="AE456" s="58"/>
    </row>
    <row r="457" spans="1:36" s="20" customFormat="1" ht="15.75" thickBot="1" x14ac:dyDescent="0.3">
      <c r="A457" s="17" t="str">
        <f t="shared" si="65"/>
        <v>1C7</v>
      </c>
      <c r="B457" s="18" t="s">
        <v>4</v>
      </c>
      <c r="C457" s="37"/>
      <c r="D457" s="19"/>
      <c r="E457" s="19"/>
      <c r="F457" s="19"/>
      <c r="G457" s="19"/>
      <c r="H457" s="19">
        <f t="shared" si="66"/>
        <v>1</v>
      </c>
      <c r="I457" s="29" t="str" cm="1">
        <f t="array" ref="I457">IF(H457=0,INDEX(Source1!A:A, 32-BIN2DEC(LEFT($B457,5))),"--")</f>
        <v>--</v>
      </c>
      <c r="J457" s="65" t="str">
        <f t="shared" si="64"/>
        <v>--</v>
      </c>
      <c r="K457" s="29" t="str" cm="1">
        <f t="array" ref="K457">IF(H457=0,INDEX(Dest1!A:A,32-BIN2DEC(MID($B457,6,5))),"--")</f>
        <v>--</v>
      </c>
      <c r="L457" s="29">
        <f t="shared" si="67"/>
        <v>1</v>
      </c>
      <c r="M457" s="29" t="str" cm="1">
        <f t="array" ref="M457">IF(AND(I457&lt;&gt;"CONST",L457=0),INDEX(Source2!A:A,16-BIN2DEC(MID($B457,11,4))),"--")</f>
        <v>--</v>
      </c>
      <c r="N457" s="25" t="str" cm="1">
        <f t="array" ref="N457">IF(AND(I457&lt;&gt;"CONST",L457=0),INDEX('D2'!A:A,4-BIN2DEC(MID($B457,15,2))),"--")</f>
        <v>--</v>
      </c>
      <c r="O457" s="21">
        <f t="shared" si="71"/>
        <v>0</v>
      </c>
      <c r="P457" s="21">
        <f t="shared" si="68"/>
        <v>0</v>
      </c>
      <c r="Q457" s="21">
        <f t="shared" si="69"/>
        <v>0</v>
      </c>
      <c r="R457" s="19" t="str" cm="1">
        <f t="array" ref="R457">INDEX(Types!A:A,1+BIN2DEC(MID($B457,20,2)))</f>
        <v>Control</v>
      </c>
      <c r="S457" s="19" t="str" cm="1">
        <f t="array" ref="S457">IF(R457="ALU",INDEX(ALUOps!A:A,32-BIN2DEC(MID($B457,22,5))),"")</f>
        <v/>
      </c>
      <c r="T457" s="19" t="str" cm="1">
        <f t="array" ref="T457">IF(R457="ALU",INDEX(Tmp!A:A,4-BIN2DEC(MID($B457,27,2))),"")</f>
        <v/>
      </c>
      <c r="U457" s="21" t="str">
        <f t="shared" si="70"/>
        <v/>
      </c>
      <c r="V457" s="20" t="str" cm="1">
        <f t="array" ref="V457">IF(R457="Jump",INDEX(Jcond!A:A,16-BIN2DEC(MID($B457,22,4))),"")</f>
        <v/>
      </c>
      <c r="W457" s="20" t="str">
        <f t="shared" si="72"/>
        <v/>
      </c>
      <c r="X457" s="53" t="str" cm="1">
        <f t="array" ref="X457">IF(R457="Control",INDEX(IC!A:A,16-BIN2DEC(MID($B457,21,4))),"")</f>
        <v>--</v>
      </c>
      <c r="Y457" s="53" t="str" cm="1">
        <f t="array" ref="Y457">IF(X457="CALL",INDEX(Subroutines!A:A,32-BIN2DEC(MID($B457,25,5))),"")</f>
        <v/>
      </c>
      <c r="Z457" s="53" t="str" cm="1">
        <f t="array" ref="Z457">IF(R457="Control",INDEX(EC!A:A,8-BIN2DEC(MID($B457,25,3))),"")</f>
        <v>--</v>
      </c>
      <c r="AA457" s="53" t="str" cm="1">
        <f t="array" ref="AA457">IF(R457="Control",INDEX(SR!A:A,4-BIN2DEC(MID($B457,28,2))),"")</f>
        <v>--</v>
      </c>
      <c r="AE457" s="59"/>
    </row>
    <row r="458" spans="1:36" x14ac:dyDescent="0.25">
      <c r="A458" s="4" t="str">
        <f t="shared" si="65"/>
        <v>1C8</v>
      </c>
      <c r="B458" s="2" t="s">
        <v>444</v>
      </c>
      <c r="C458" s="35"/>
      <c r="D458" s="2" t="s">
        <v>445</v>
      </c>
      <c r="E458" s="2" t="s">
        <v>934</v>
      </c>
      <c r="F458" s="2" t="s">
        <v>462</v>
      </c>
      <c r="G458" s="2"/>
      <c r="H458" s="3">
        <f t="shared" si="66"/>
        <v>0</v>
      </c>
      <c r="I458" s="27" t="str" cm="1">
        <f t="array" ref="I458">IF(H458=0,INDEX(Source1!A:A, 32-BIN2DEC(LEFT($B458,5))),"--")</f>
        <v>TEMP</v>
      </c>
      <c r="J458" s="63" t="str">
        <f t="shared" si="64"/>
        <v>--</v>
      </c>
      <c r="K458" s="27" t="str" cm="1">
        <f t="array" ref="K458">IF(H458=0,INDEX(Dest1!A:A,32-BIN2DEC(MID($B458,6,5))),"--")</f>
        <v>tmpB</v>
      </c>
      <c r="L458" s="27">
        <f t="shared" si="67"/>
        <v>0</v>
      </c>
      <c r="M458" s="27" t="str" cm="1">
        <f t="array" ref="M458">IF(AND(I458&lt;&gt;"CONST",L458=0),INDEX(Source2!A:A,16-BIN2DEC(MID($B458,11,4))),"--")</f>
        <v>SIGMA</v>
      </c>
      <c r="N458" s="23" t="str" cm="1">
        <f t="array" ref="N458">IF(AND(I458&lt;&gt;"CONST",L458=0),INDEX('D2'!A:A,4-BIN2DEC(MID($B458,15,2))),"--")</f>
        <v>tmpA</v>
      </c>
      <c r="O458" s="6">
        <f t="shared" si="71"/>
        <v>1</v>
      </c>
      <c r="P458" s="6">
        <f t="shared" si="68"/>
        <v>0</v>
      </c>
      <c r="Q458" s="6">
        <f t="shared" si="69"/>
        <v>0</v>
      </c>
      <c r="R458" s="3" t="str" cm="1">
        <f t="array" ref="R458">INDEX(Types!A:A,1+BIN2DEC(MID($B458,20,2)))</f>
        <v>ALU</v>
      </c>
      <c r="S458" s="3" t="str" cm="1">
        <f t="array" ref="S458">IF(R458="ALU",INDEX(ALUOps!A:A,32-BIN2DEC(MID($B458,22,5))),"")</f>
        <v>INC2</v>
      </c>
      <c r="T458" s="3" t="str" cm="1">
        <f t="array" ref="T458">IF(R458="ALU",INDEX(Tmp!A:A,4-BIN2DEC(MID($B458,27,2))),"")</f>
        <v>tmpA</v>
      </c>
      <c r="U458" s="6">
        <f t="shared" si="70"/>
        <v>0</v>
      </c>
      <c r="V458" t="str" cm="1">
        <f t="array" ref="V458">IF(R458="Jump",INDEX(Jcond!A:A,16-BIN2DEC(MID($B458,22,4))),"")</f>
        <v/>
      </c>
      <c r="W458" t="str">
        <f t="shared" si="72"/>
        <v/>
      </c>
      <c r="X458" s="5" t="str" cm="1">
        <f t="array" ref="X458">IF(R458="Control",INDEX(IC!A:A,16-BIN2DEC(MID($B458,21,4))),"")</f>
        <v/>
      </c>
      <c r="Y458" s="5" t="str" cm="1">
        <f t="array" ref="Y458">IF(X458="CALL",INDEX(Subroutines!A:A,32-BIN2DEC(MID($B458,25,5))),"")</f>
        <v/>
      </c>
      <c r="Z458" s="5" t="str" cm="1">
        <f t="array" ref="Z458">IF(R458="Control",INDEX(EC!A:A,8-BIN2DEC(MID($B458,25,3))),"")</f>
        <v/>
      </c>
      <c r="AA458" s="5" t="str" cm="1">
        <f t="array" ref="AA458">IF(R458="Control",INDEX(SR!A:A,4-BIN2DEC(MID($B458,28,2))),"")</f>
        <v/>
      </c>
      <c r="AD458" t="s">
        <v>1010</v>
      </c>
      <c r="AI458" t="s">
        <v>1097</v>
      </c>
      <c r="AJ458" s="1" t="s">
        <v>378</v>
      </c>
    </row>
    <row r="459" spans="1:36" x14ac:dyDescent="0.25">
      <c r="A459" s="4" t="str">
        <f t="shared" si="65"/>
        <v>1C9</v>
      </c>
      <c r="B459" s="2" t="s">
        <v>446</v>
      </c>
      <c r="C459" s="35"/>
      <c r="D459" s="3"/>
      <c r="E459" s="3"/>
      <c r="F459" s="3"/>
      <c r="G459" s="3"/>
      <c r="H459" s="3">
        <f t="shared" si="66"/>
        <v>0</v>
      </c>
      <c r="I459" s="27" t="str" cm="1">
        <f t="array" ref="I459">IF(H459=0,INDEX(Source1!A:A, 32-BIN2DEC(LEFT($B459,5))),"--")</f>
        <v>SIGMA</v>
      </c>
      <c r="J459" s="63" t="str">
        <f t="shared" si="64"/>
        <v>--</v>
      </c>
      <c r="K459" s="27" t="str" cm="1">
        <f t="array" ref="K459">IF(H459=0,INDEX(Dest1!A:A,32-BIN2DEC(MID($B459,6,5))),"--")</f>
        <v>DP</v>
      </c>
      <c r="L459" s="27">
        <f t="shared" si="67"/>
        <v>1</v>
      </c>
      <c r="M459" s="27" t="str" cm="1">
        <f t="array" ref="M459">IF(AND(I459&lt;&gt;"CONST",L459=0),INDEX(Source2!A:A,16-BIN2DEC(MID($B459,11,4))),"--")</f>
        <v>--</v>
      </c>
      <c r="N459" s="23" t="str" cm="1">
        <f t="array" ref="N459">IF(AND(I459&lt;&gt;"CONST",L459=0),INDEX('D2'!A:A,4-BIN2DEC(MID($B459,15,2))),"--")</f>
        <v>--</v>
      </c>
      <c r="O459" s="6">
        <f t="shared" si="71"/>
        <v>0</v>
      </c>
      <c r="P459" s="6">
        <f t="shared" si="68"/>
        <v>0</v>
      </c>
      <c r="Q459" s="6">
        <f t="shared" si="69"/>
        <v>0</v>
      </c>
      <c r="R459" s="3" t="str" cm="1">
        <f t="array" ref="R459">INDEX(Types!A:A,1+BIN2DEC(MID($B459,20,2)))</f>
        <v>Control</v>
      </c>
      <c r="S459" s="3" t="str" cm="1">
        <f t="array" ref="S459">IF(R459="ALU",INDEX(ALUOps!A:A,32-BIN2DEC(MID($B459,22,5))),"")</f>
        <v/>
      </c>
      <c r="T459" s="3" t="str" cm="1">
        <f t="array" ref="T459">IF(R459="ALU",INDEX(Tmp!A:A,4-BIN2DEC(MID($B459,27,2))),"")</f>
        <v/>
      </c>
      <c r="U459" s="6" t="str">
        <f t="shared" si="70"/>
        <v/>
      </c>
      <c r="V459" t="str" cm="1">
        <f t="array" ref="V459">IF(R459="Jump",INDEX(Jcond!A:A,16-BIN2DEC(MID($B459,22,4))),"")</f>
        <v/>
      </c>
      <c r="W459" t="str">
        <f t="shared" si="72"/>
        <v/>
      </c>
      <c r="X459" s="5" t="str" cm="1">
        <f t="array" ref="X459">IF(R459="Control",INDEX(IC!A:A,16-BIN2DEC(MID($B459,21,4))),"")</f>
        <v>SUSP</v>
      </c>
      <c r="Y459" s="5" t="str" cm="1">
        <f t="array" ref="Y459">IF(X459="CALL",INDEX(Subroutines!A:A,32-BIN2DEC(MID($B459,25,5))),"")</f>
        <v/>
      </c>
      <c r="Z459" s="5" t="str" cm="1">
        <f t="array" ref="Z459">IF(R459="Control",INDEX(EC!A:A,8-BIN2DEC(MID($B459,25,3))),"")</f>
        <v>MR</v>
      </c>
      <c r="AA459" s="5" t="str" cm="1">
        <f t="array" ref="AA459">IF(R459="Control",INDEX(SR!A:A,4-BIN2DEC(MID($B459,28,2))),"")</f>
        <v>--</v>
      </c>
    </row>
    <row r="460" spans="1:36" x14ac:dyDescent="0.25">
      <c r="A460" s="4" t="str">
        <f t="shared" si="65"/>
        <v>1CA</v>
      </c>
      <c r="B460" s="2" t="s">
        <v>447</v>
      </c>
      <c r="C460" s="35"/>
      <c r="D460" s="3"/>
      <c r="E460" s="3"/>
      <c r="F460" s="3"/>
      <c r="G460" s="3"/>
      <c r="H460" s="3">
        <f t="shared" si="66"/>
        <v>0</v>
      </c>
      <c r="I460" s="27" t="str" cm="1">
        <f t="array" ref="I460">IF(H460=0,INDEX(Source1!A:A, 32-BIN2DEC(LEFT($B460,5))),"--")</f>
        <v>TEMP</v>
      </c>
      <c r="J460" s="63" t="str">
        <f t="shared" si="64"/>
        <v>--</v>
      </c>
      <c r="K460" s="27" t="str" cm="1">
        <f t="array" ref="K460">IF(H460=0,INDEX(Dest1!A:A,32-BIN2DEC(MID($B460,6,5))),"--")</f>
        <v>CS</v>
      </c>
      <c r="L460" s="27">
        <f t="shared" si="67"/>
        <v>1</v>
      </c>
      <c r="M460" s="27" t="str" cm="1">
        <f t="array" ref="M460">IF(AND(I460&lt;&gt;"CONST",L460=0),INDEX(Source2!A:A,16-BIN2DEC(MID($B460,11,4))),"--")</f>
        <v>--</v>
      </c>
      <c r="N460" s="23" t="str" cm="1">
        <f t="array" ref="N460">IF(AND(I460&lt;&gt;"CONST",L460=0),INDEX('D2'!A:A,4-BIN2DEC(MID($B460,15,2))),"--")</f>
        <v>--</v>
      </c>
      <c r="O460" s="6">
        <f t="shared" si="71"/>
        <v>1</v>
      </c>
      <c r="P460" s="6">
        <f t="shared" si="68"/>
        <v>0</v>
      </c>
      <c r="Q460" s="6">
        <f t="shared" si="69"/>
        <v>0</v>
      </c>
      <c r="R460" s="3" t="str" cm="1">
        <f t="array" ref="R460">INDEX(Types!A:A,1+BIN2DEC(MID($B460,20,2)))</f>
        <v>Control</v>
      </c>
      <c r="S460" s="3" t="str" cm="1">
        <f t="array" ref="S460">IF(R460="ALU",INDEX(ALUOps!A:A,32-BIN2DEC(MID($B460,22,5))),"")</f>
        <v/>
      </c>
      <c r="T460" s="3" t="str" cm="1">
        <f t="array" ref="T460">IF(R460="ALU",INDEX(Tmp!A:A,4-BIN2DEC(MID($B460,27,2))),"")</f>
        <v/>
      </c>
      <c r="U460" s="6" t="str">
        <f t="shared" si="70"/>
        <v/>
      </c>
      <c r="V460" t="str" cm="1">
        <f t="array" ref="V460">IF(R460="Jump",INDEX(Jcond!A:A,16-BIN2DEC(MID($B460,22,4))),"")</f>
        <v/>
      </c>
      <c r="W460" t="str">
        <f t="shared" si="72"/>
        <v/>
      </c>
      <c r="X460" s="5" t="str" cm="1">
        <f t="array" ref="X460">IF(R460="Control",INDEX(IC!A:A,16-BIN2DEC(MID($B460,21,4))),"")</f>
        <v>--</v>
      </c>
      <c r="Y460" s="5" t="str" cm="1">
        <f t="array" ref="Y460">IF(X460="CALL",INDEX(Subroutines!A:A,32-BIN2DEC(MID($B460,25,5))),"")</f>
        <v/>
      </c>
      <c r="Z460" s="5" t="str" cm="1">
        <f t="array" ref="Z460">IF(R460="Control",INDEX(EC!A:A,8-BIN2DEC(MID($B460,25,3))),"")</f>
        <v>--</v>
      </c>
      <c r="AA460" s="5" t="str" cm="1">
        <f t="array" ref="AA460">IF(R460="Control",INDEX(SR!A:A,4-BIN2DEC(MID($B460,28,2))),"")</f>
        <v>--</v>
      </c>
    </row>
    <row r="461" spans="1:36" s="9" customFormat="1" ht="15.75" thickBot="1" x14ac:dyDescent="0.3">
      <c r="A461" s="7" t="str">
        <f t="shared" si="65"/>
        <v>1CB</v>
      </c>
      <c r="B461" s="8" t="s">
        <v>348</v>
      </c>
      <c r="C461" s="38"/>
      <c r="D461" s="10"/>
      <c r="E461" s="10"/>
      <c r="F461" s="10"/>
      <c r="G461" s="10"/>
      <c r="H461" s="10">
        <f t="shared" si="66"/>
        <v>0</v>
      </c>
      <c r="I461" s="30" t="str" cm="1">
        <f t="array" ref="I461">IF(H461=0,INDEX(Source1!A:A, 32-BIN2DEC(LEFT($B461,5))),"--")</f>
        <v>tmpB</v>
      </c>
      <c r="J461" s="66" t="str">
        <f t="shared" si="64"/>
        <v>--</v>
      </c>
      <c r="K461" s="30" t="str" cm="1">
        <f t="array" ref="K461">IF(H461=0,INDEX(Dest1!A:A,32-BIN2DEC(MID($B461,6,5))),"--")</f>
        <v>PC</v>
      </c>
      <c r="L461" s="30">
        <f t="shared" si="67"/>
        <v>1</v>
      </c>
      <c r="M461" s="30" t="str" cm="1">
        <f t="array" ref="M461">IF(AND(I461&lt;&gt;"CONST",L461=0),INDEX(Source2!A:A,16-BIN2DEC(MID($B461,11,4))),"--")</f>
        <v>--</v>
      </c>
      <c r="N461" s="26" t="str" cm="1">
        <f t="array" ref="N461">IF(AND(I461&lt;&gt;"CONST",L461=0),INDEX('D2'!A:A,4-BIN2DEC(MID($B461,15,2))),"--")</f>
        <v>--</v>
      </c>
      <c r="O461" s="11">
        <f t="shared" si="71"/>
        <v>0</v>
      </c>
      <c r="P461" s="11">
        <f t="shared" si="68"/>
        <v>0</v>
      </c>
      <c r="Q461" s="11">
        <f t="shared" si="69"/>
        <v>1</v>
      </c>
      <c r="R461" s="10" t="str" cm="1">
        <f t="array" ref="R461">INDEX(Types!A:A,1+BIN2DEC(MID($B461,20,2)))</f>
        <v>Control</v>
      </c>
      <c r="S461" s="10" t="str" cm="1">
        <f t="array" ref="S461">IF(R461="ALU",INDEX(ALUOps!A:A,32-BIN2DEC(MID($B461,22,5))),"")</f>
        <v/>
      </c>
      <c r="T461" s="10" t="str" cm="1">
        <f t="array" ref="T461">IF(R461="ALU",INDEX(Tmp!A:A,4-BIN2DEC(MID($B461,27,2))),"")</f>
        <v/>
      </c>
      <c r="U461" s="11" t="str">
        <f t="shared" si="70"/>
        <v/>
      </c>
      <c r="V461" s="9" t="str" cm="1">
        <f t="array" ref="V461">IF(R461="Jump",INDEX(Jcond!A:A,16-BIN2DEC(MID($B461,22,4))),"")</f>
        <v/>
      </c>
      <c r="W461" s="9" t="str">
        <f t="shared" si="72"/>
        <v/>
      </c>
      <c r="X461" s="54" t="str" cm="1">
        <f t="array" ref="X461">IF(R461="Control",INDEX(IC!A:A,16-BIN2DEC(MID($B461,21,4))),"")</f>
        <v>FLUSH</v>
      </c>
      <c r="Y461" s="54" t="str" cm="1">
        <f t="array" ref="Y461">IF(X461="CALL",INDEX(Subroutines!A:A,32-BIN2DEC(MID($B461,25,5))),"")</f>
        <v/>
      </c>
      <c r="Z461" s="54" t="str" cm="1">
        <f t="array" ref="Z461">IF(R461="Control",INDEX(EC!A:A,8-BIN2DEC(MID($B461,25,3))),"")</f>
        <v>--</v>
      </c>
      <c r="AA461" s="54" t="str" cm="1">
        <f t="array" ref="AA461">IF(R461="Control",INDEX(SR!A:A,4-BIN2DEC(MID($B461,28,2))),"")</f>
        <v>--</v>
      </c>
      <c r="AE461" s="60"/>
    </row>
    <row r="462" spans="1:36" x14ac:dyDescent="0.25">
      <c r="A462" s="4" t="str">
        <f t="shared" si="65"/>
        <v>1CC</v>
      </c>
      <c r="B462" s="2" t="s">
        <v>17</v>
      </c>
      <c r="C462" s="35"/>
      <c r="D462" s="2" t="s">
        <v>448</v>
      </c>
      <c r="E462" s="2" t="s">
        <v>934</v>
      </c>
      <c r="F462" s="2" t="s">
        <v>462</v>
      </c>
      <c r="G462" s="2"/>
      <c r="H462" s="3">
        <f t="shared" si="66"/>
        <v>0</v>
      </c>
      <c r="I462" s="27" t="str" cm="1">
        <f t="array" ref="I462">IF(H462=0,INDEX(Source1!A:A, 32-BIN2DEC(LEFT($B462,5))),"--")</f>
        <v>SP</v>
      </c>
      <c r="J462" s="63" t="str">
        <f t="shared" si="64"/>
        <v>--</v>
      </c>
      <c r="K462" s="27" t="str" cm="1">
        <f t="array" ref="K462">IF(H462=0,INDEX(Dest1!A:A,32-BIN2DEC(MID($B462,6,5))),"--")</f>
        <v>tmpB</v>
      </c>
      <c r="L462" s="27">
        <f t="shared" si="67"/>
        <v>1</v>
      </c>
      <c r="M462" s="27" t="str" cm="1">
        <f t="array" ref="M462">IF(AND(I462&lt;&gt;"CONST",L462=0),INDEX(Source2!A:A,16-BIN2DEC(MID($B462,11,4))),"--")</f>
        <v>--</v>
      </c>
      <c r="N462" s="23" t="str" cm="1">
        <f t="array" ref="N462">IF(AND(I462&lt;&gt;"CONST",L462=0),INDEX('D2'!A:A,4-BIN2DEC(MID($B462,15,2))),"--")</f>
        <v>--</v>
      </c>
      <c r="O462" s="6">
        <f t="shared" si="71"/>
        <v>0</v>
      </c>
      <c r="P462" s="6">
        <f t="shared" si="68"/>
        <v>0</v>
      </c>
      <c r="Q462" s="6">
        <f t="shared" si="69"/>
        <v>0</v>
      </c>
      <c r="R462" s="3" t="str" cm="1">
        <f t="array" ref="R462">INDEX(Types!A:A,1+BIN2DEC(MID($B462,20,2)))</f>
        <v>ALU</v>
      </c>
      <c r="S462" s="3" t="str" cm="1">
        <f t="array" ref="S462">IF(R462="ALU",INDEX(ALUOps!A:A,32-BIN2DEC(MID($B462,22,5))),"")</f>
        <v>DEC2</v>
      </c>
      <c r="T462" s="3" t="str" cm="1">
        <f t="array" ref="T462">IF(R462="ALU",INDEX(Tmp!A:A,4-BIN2DEC(MID($B462,27,2))),"")</f>
        <v>tmpB</v>
      </c>
      <c r="U462" s="6">
        <f t="shared" si="70"/>
        <v>0</v>
      </c>
      <c r="V462" t="str" cm="1">
        <f t="array" ref="V462">IF(R462="Jump",INDEX(Jcond!A:A,16-BIN2DEC(MID($B462,22,4))),"")</f>
        <v/>
      </c>
      <c r="W462" t="str">
        <f t="shared" si="72"/>
        <v/>
      </c>
      <c r="X462" s="5" t="str" cm="1">
        <f t="array" ref="X462">IF(R462="Control",INDEX(IC!A:A,16-BIN2DEC(MID($B462,21,4))),"")</f>
        <v/>
      </c>
      <c r="Y462" s="5" t="str" cm="1">
        <f t="array" ref="Y462">IF(X462="CALL",INDEX(Subroutines!A:A,32-BIN2DEC(MID($B462,25,5))),"")</f>
        <v/>
      </c>
      <c r="Z462" s="5" t="str" cm="1">
        <f t="array" ref="Z462">IF(R462="Control",INDEX(EC!A:A,8-BIN2DEC(MID($B462,25,3))),"")</f>
        <v/>
      </c>
      <c r="AA462" s="5" t="str" cm="1">
        <f t="array" ref="AA462">IF(R462="Control",INDEX(SR!A:A,4-BIN2DEC(MID($B462,28,2))),"")</f>
        <v/>
      </c>
      <c r="AD462" t="s">
        <v>1063</v>
      </c>
      <c r="AI462" t="s">
        <v>1097</v>
      </c>
      <c r="AJ462" s="1" t="s">
        <v>449</v>
      </c>
    </row>
    <row r="463" spans="1:36" x14ac:dyDescent="0.25">
      <c r="A463" s="4" t="str">
        <f t="shared" si="65"/>
        <v>1CD</v>
      </c>
      <c r="B463" s="2" t="s">
        <v>15</v>
      </c>
      <c r="C463" s="35"/>
      <c r="D463" s="3"/>
      <c r="E463" s="3"/>
      <c r="F463" s="3"/>
      <c r="G463" s="3"/>
      <c r="H463" s="3">
        <f t="shared" si="66"/>
        <v>0</v>
      </c>
      <c r="I463" s="27" t="str" cm="1">
        <f t="array" ref="I463">IF(H463=0,INDEX(Source1!A:A, 32-BIN2DEC(LEFT($B463,5))),"--")</f>
        <v>SIGMA</v>
      </c>
      <c r="J463" s="63" t="str">
        <f t="shared" si="64"/>
        <v>--</v>
      </c>
      <c r="K463" s="27" t="str" cm="1">
        <f t="array" ref="K463">IF(H463=0,INDEX(Dest1!A:A,32-BIN2DEC(MID($B463,6,5))),"--")</f>
        <v>SP</v>
      </c>
      <c r="L463" s="27">
        <f t="shared" si="67"/>
        <v>1</v>
      </c>
      <c r="M463" s="27" t="str" cm="1">
        <f t="array" ref="M463">IF(AND(I463&lt;&gt;"CONST",L463=0),INDEX(Source2!A:A,16-BIN2DEC(MID($B463,11,4))),"--")</f>
        <v>--</v>
      </c>
      <c r="N463" s="23" t="str" cm="1">
        <f t="array" ref="N463">IF(AND(I463&lt;&gt;"CONST",L463=0),INDEX('D2'!A:A,4-BIN2DEC(MID($B463,15,2))),"--")</f>
        <v>--</v>
      </c>
      <c r="O463" s="6">
        <f t="shared" si="71"/>
        <v>0</v>
      </c>
      <c r="P463" s="6">
        <f t="shared" si="68"/>
        <v>0</v>
      </c>
      <c r="Q463" s="6">
        <f t="shared" si="69"/>
        <v>0</v>
      </c>
      <c r="R463" s="3" t="str" cm="1">
        <f t="array" ref="R463">INDEX(Types!A:A,1+BIN2DEC(MID($B463,20,2)))</f>
        <v>Control</v>
      </c>
      <c r="S463" s="3" t="str" cm="1">
        <f t="array" ref="S463">IF(R463="ALU",INDEX(ALUOps!A:A,32-BIN2DEC(MID($B463,22,5))),"")</f>
        <v/>
      </c>
      <c r="T463" s="3" t="str" cm="1">
        <f t="array" ref="T463">IF(R463="ALU",INDEX(Tmp!A:A,4-BIN2DEC(MID($B463,27,2))),"")</f>
        <v/>
      </c>
      <c r="U463" s="6" t="str">
        <f t="shared" si="70"/>
        <v/>
      </c>
      <c r="V463" t="str" cm="1">
        <f t="array" ref="V463">IF(R463="Jump",INDEX(Jcond!A:A,16-BIN2DEC(MID($B463,22,4))),"")</f>
        <v/>
      </c>
      <c r="W463" t="str">
        <f t="shared" si="72"/>
        <v/>
      </c>
      <c r="X463" s="5" t="str" cm="1">
        <f t="array" ref="X463">IF(R463="Control",INDEX(IC!A:A,16-BIN2DEC(MID($B463,21,4))),"")</f>
        <v>--</v>
      </c>
      <c r="Y463" s="5" t="str" cm="1">
        <f t="array" ref="Y463">IF(X463="CALL",INDEX(Subroutines!A:A,32-BIN2DEC(MID($B463,25,5))),"")</f>
        <v/>
      </c>
      <c r="Z463" s="5" t="str" cm="1">
        <f t="array" ref="Z463">IF(R463="Control",INDEX(EC!A:A,8-BIN2DEC(MID($B463,25,3))),"")</f>
        <v>--</v>
      </c>
      <c r="AA463" s="5" t="str" cm="1">
        <f t="array" ref="AA463">IF(R463="Control",INDEX(SR!A:A,4-BIN2DEC(MID($B463,28,2))),"")</f>
        <v>--</v>
      </c>
    </row>
    <row r="464" spans="1:36" x14ac:dyDescent="0.25">
      <c r="A464" s="4" t="str">
        <f t="shared" si="65"/>
        <v>1CE</v>
      </c>
      <c r="B464" s="2" t="s">
        <v>450</v>
      </c>
      <c r="C464" s="35"/>
      <c r="D464" s="3"/>
      <c r="E464" s="3"/>
      <c r="F464" s="3"/>
      <c r="G464" s="3"/>
      <c r="H464" s="3">
        <f t="shared" si="66"/>
        <v>0</v>
      </c>
      <c r="I464" s="27" t="str" cm="1">
        <f t="array" ref="I464">IF(H464=0,INDEX(Source1!A:A, 32-BIN2DEC(LEFT($B464,5))),"--")</f>
        <v>OP1</v>
      </c>
      <c r="J464" s="63" t="str">
        <f t="shared" si="64"/>
        <v>--</v>
      </c>
      <c r="K464" s="27" t="str" cm="1">
        <f t="array" ref="K464">IF(H464=0,INDEX(Dest1!A:A,32-BIN2DEC(MID($B464,6,5))),"--")</f>
        <v>TEMP</v>
      </c>
      <c r="L464" s="27">
        <f t="shared" si="67"/>
        <v>0</v>
      </c>
      <c r="M464" s="27" t="str" cm="1">
        <f t="array" ref="M464">IF(AND(I464&lt;&gt;"CONST",L464=0),INDEX(Source2!A:A,16-BIN2DEC(MID($B464,11,4))),"--")</f>
        <v>SIGMA</v>
      </c>
      <c r="N464" s="23" t="str" cm="1">
        <f t="array" ref="N464">IF(AND(I464&lt;&gt;"CONST",L464=0),INDEX('D2'!A:A,4-BIN2DEC(MID($B464,15,2))),"--")</f>
        <v>IND</v>
      </c>
      <c r="O464" s="6">
        <f t="shared" si="71"/>
        <v>0</v>
      </c>
      <c r="P464" s="6">
        <f t="shared" si="68"/>
        <v>0</v>
      </c>
      <c r="Q464" s="6">
        <f t="shared" si="69"/>
        <v>1</v>
      </c>
      <c r="R464" s="3" t="str" cm="1">
        <f t="array" ref="R464">INDEX(Types!A:A,1+BIN2DEC(MID($B464,20,2)))</f>
        <v>Control</v>
      </c>
      <c r="S464" s="3" t="str" cm="1">
        <f t="array" ref="S464">IF(R464="ALU",INDEX(ALUOps!A:A,32-BIN2DEC(MID($B464,22,5))),"")</f>
        <v/>
      </c>
      <c r="T464" s="3" t="str" cm="1">
        <f t="array" ref="T464">IF(R464="ALU",INDEX(Tmp!A:A,4-BIN2DEC(MID($B464,27,2))),"")</f>
        <v/>
      </c>
      <c r="U464" s="6" t="str">
        <f t="shared" si="70"/>
        <v/>
      </c>
      <c r="V464" t="str" cm="1">
        <f t="array" ref="V464">IF(R464="Jump",INDEX(Jcond!A:A,16-BIN2DEC(MID($B464,22,4))),"")</f>
        <v/>
      </c>
      <c r="W464" t="str">
        <f t="shared" si="72"/>
        <v/>
      </c>
      <c r="X464" s="5" t="str" cm="1">
        <f t="array" ref="X464">IF(R464="Control",INDEX(IC!A:A,16-BIN2DEC(MID($B464,21,4))),"")</f>
        <v>--</v>
      </c>
      <c r="Y464" s="5" t="str" cm="1">
        <f t="array" ref="Y464">IF(X464="CALL",INDEX(Subroutines!A:A,32-BIN2DEC(MID($B464,25,5))),"")</f>
        <v/>
      </c>
      <c r="Z464" s="5" t="str" cm="1">
        <f t="array" ref="Z464">IF(R464="Control",INDEX(EC!A:A,8-BIN2DEC(MID($B464,25,3))),"")</f>
        <v>MW</v>
      </c>
      <c r="AA464" s="5" t="str" cm="1">
        <f t="array" ref="AA464">IF(R464="Control",INDEX(SR!A:A,4-BIN2DEC(MID($B464,28,2))),"")</f>
        <v>SS</v>
      </c>
    </row>
    <row r="465" spans="1:36" s="20" customFormat="1" ht="15.75" thickBot="1" x14ac:dyDescent="0.3">
      <c r="A465" s="17" t="str">
        <f t="shared" si="65"/>
        <v>1CF</v>
      </c>
      <c r="B465" s="18" t="s">
        <v>4</v>
      </c>
      <c r="C465" s="37"/>
      <c r="D465" s="19"/>
      <c r="E465" s="19"/>
      <c r="F465" s="19"/>
      <c r="G465" s="19"/>
      <c r="H465" s="19">
        <f t="shared" si="66"/>
        <v>1</v>
      </c>
      <c r="I465" s="29" t="str" cm="1">
        <f t="array" ref="I465">IF(H465=0,INDEX(Source1!A:A, 32-BIN2DEC(LEFT($B465,5))),"--")</f>
        <v>--</v>
      </c>
      <c r="J465" s="65" t="str">
        <f t="shared" si="64"/>
        <v>--</v>
      </c>
      <c r="K465" s="29" t="str" cm="1">
        <f t="array" ref="K465">IF(H465=0,INDEX(Dest1!A:A,32-BIN2DEC(MID($B465,6,5))),"--")</f>
        <v>--</v>
      </c>
      <c r="L465" s="29">
        <f t="shared" si="67"/>
        <v>1</v>
      </c>
      <c r="M465" s="29" t="str" cm="1">
        <f t="array" ref="M465">IF(AND(I465&lt;&gt;"CONST",L465=0),INDEX(Source2!A:A,16-BIN2DEC(MID($B465,11,4))),"--")</f>
        <v>--</v>
      </c>
      <c r="N465" s="25" t="str" cm="1">
        <f t="array" ref="N465">IF(AND(I465&lt;&gt;"CONST",L465=0),INDEX('D2'!A:A,4-BIN2DEC(MID($B465,15,2))),"--")</f>
        <v>--</v>
      </c>
      <c r="O465" s="21">
        <f t="shared" si="71"/>
        <v>0</v>
      </c>
      <c r="P465" s="21">
        <f t="shared" si="68"/>
        <v>0</v>
      </c>
      <c r="Q465" s="21">
        <f t="shared" si="69"/>
        <v>0</v>
      </c>
      <c r="R465" s="19" t="str" cm="1">
        <f t="array" ref="R465">INDEX(Types!A:A,1+BIN2DEC(MID($B465,20,2)))</f>
        <v>Control</v>
      </c>
      <c r="S465" s="19" t="str" cm="1">
        <f t="array" ref="S465">IF(R465="ALU",INDEX(ALUOps!A:A,32-BIN2DEC(MID($B465,22,5))),"")</f>
        <v/>
      </c>
      <c r="T465" s="19" t="str" cm="1">
        <f t="array" ref="T465">IF(R465="ALU",INDEX(Tmp!A:A,4-BIN2DEC(MID($B465,27,2))),"")</f>
        <v/>
      </c>
      <c r="U465" s="21" t="str">
        <f t="shared" si="70"/>
        <v/>
      </c>
      <c r="V465" s="20" t="str" cm="1">
        <f t="array" ref="V465">IF(R465="Jump",INDEX(Jcond!A:A,16-BIN2DEC(MID($B465,22,4))),"")</f>
        <v/>
      </c>
      <c r="W465" s="20" t="str">
        <f t="shared" si="72"/>
        <v/>
      </c>
      <c r="X465" s="53" t="str" cm="1">
        <f t="array" ref="X465">IF(R465="Control",INDEX(IC!A:A,16-BIN2DEC(MID($B465,21,4))),"")</f>
        <v>--</v>
      </c>
      <c r="Y465" s="53" t="str" cm="1">
        <f t="array" ref="Y465">IF(X465="CALL",INDEX(Subroutines!A:A,32-BIN2DEC(MID($B465,25,5))),"")</f>
        <v/>
      </c>
      <c r="Z465" s="53" t="str" cm="1">
        <f t="array" ref="Z465">IF(R465="Control",INDEX(EC!A:A,8-BIN2DEC(MID($B465,25,3))),"")</f>
        <v>--</v>
      </c>
      <c r="AA465" s="53" t="str" cm="1">
        <f t="array" ref="AA465">IF(R465="Control",INDEX(SR!A:A,4-BIN2DEC(MID($B465,28,2))),"")</f>
        <v>--</v>
      </c>
      <c r="AE465" s="59"/>
    </row>
    <row r="466" spans="1:36" x14ac:dyDescent="0.25">
      <c r="A466" s="4" t="str">
        <f t="shared" si="65"/>
        <v>1D0</v>
      </c>
      <c r="B466" s="2" t="s">
        <v>451</v>
      </c>
      <c r="C466" s="35"/>
      <c r="D466" s="2" t="s">
        <v>452</v>
      </c>
      <c r="E466" s="2" t="s">
        <v>930</v>
      </c>
      <c r="F466" s="2" t="s">
        <v>462</v>
      </c>
      <c r="G466" s="2"/>
      <c r="H466" s="3">
        <f t="shared" si="66"/>
        <v>0</v>
      </c>
      <c r="I466" s="27" t="str" cm="1">
        <f t="array" ref="I466">IF(H466=0,INDEX(Source1!A:A, 32-BIN2DEC(LEFT($B466,5))),"--")</f>
        <v>ZERO</v>
      </c>
      <c r="J466" s="63" t="str">
        <f t="shared" si="64"/>
        <v>--</v>
      </c>
      <c r="K466" s="27" t="str" cm="1">
        <f t="array" ref="K466">IF(H466=0,INDEX(Dest1!A:A,32-BIN2DEC(MID($B466,6,5))),"--")</f>
        <v>DS</v>
      </c>
      <c r="L466" s="27">
        <f t="shared" si="67"/>
        <v>0</v>
      </c>
      <c r="M466" s="27" t="str" cm="1">
        <f t="array" ref="M466">IF(AND(I466&lt;&gt;"CONST",L466=0),INDEX(Source2!A:A,16-BIN2DEC(MID($B466,11,4))),"--")</f>
        <v>ZERO</v>
      </c>
      <c r="N466" s="23" t="str" cm="1">
        <f t="array" ref="N466">IF(AND(I466&lt;&gt;"CONST",L466=0),INDEX('D2'!A:A,4-BIN2DEC(MID($B466,15,2))),"--")</f>
        <v>tmpB</v>
      </c>
      <c r="O466" s="6">
        <f t="shared" si="71"/>
        <v>0</v>
      </c>
      <c r="P466" s="6">
        <f t="shared" si="68"/>
        <v>0</v>
      </c>
      <c r="Q466" s="6">
        <f t="shared" si="69"/>
        <v>0</v>
      </c>
      <c r="R466" s="3" t="str" cm="1">
        <f t="array" ref="R466">INDEX(Types!A:A,1+BIN2DEC(MID($B466,20,2)))</f>
        <v>ALU</v>
      </c>
      <c r="S466" s="3" t="str" cm="1">
        <f t="array" ref="S466">IF(R466="ALU",INDEX(ALUOps!A:A,32-BIN2DEC(MID($B466,22,5))),"")</f>
        <v>PASS</v>
      </c>
      <c r="T466" s="3" t="str" cm="1">
        <f t="array" ref="T466">IF(R466="ALU",INDEX(Tmp!A:A,4-BIN2DEC(MID($B466,27,2))),"")</f>
        <v>tmpA</v>
      </c>
      <c r="U466" s="6">
        <f t="shared" si="70"/>
        <v>0</v>
      </c>
      <c r="V466" t="str" cm="1">
        <f t="array" ref="V466">IF(R466="Jump",INDEX(Jcond!A:A,16-BIN2DEC(MID($B466,22,4))),"")</f>
        <v/>
      </c>
      <c r="W466" t="str">
        <f t="shared" si="72"/>
        <v/>
      </c>
      <c r="X466" s="5" t="str" cm="1">
        <f t="array" ref="X466">IF(R466="Control",INDEX(IC!A:A,16-BIN2DEC(MID($B466,21,4))),"")</f>
        <v/>
      </c>
      <c r="Y466" s="5" t="str" cm="1">
        <f t="array" ref="Y466">IF(X466="CALL",INDEX(Subroutines!A:A,32-BIN2DEC(MID($B466,25,5))),"")</f>
        <v/>
      </c>
      <c r="Z466" s="5" t="str" cm="1">
        <f t="array" ref="Z466">IF(R466="Control",INDEX(EC!A:A,8-BIN2DEC(MID($B466,25,3))),"")</f>
        <v/>
      </c>
      <c r="AA466" s="5" t="str" cm="1">
        <f t="array" ref="AA466">IF(R466="Control",INDEX(SR!A:A,4-BIN2DEC(MID($B466,28,2))),"")</f>
        <v/>
      </c>
      <c r="AD466" t="s">
        <v>1171</v>
      </c>
      <c r="AJ466" s="1" t="s">
        <v>453</v>
      </c>
    </row>
    <row r="467" spans="1:36" x14ac:dyDescent="0.25">
      <c r="A467" s="4" t="str">
        <f t="shared" si="65"/>
        <v>1D1</v>
      </c>
      <c r="B467" s="2" t="s">
        <v>454</v>
      </c>
      <c r="C467" s="35"/>
      <c r="D467" s="3"/>
      <c r="E467" s="3"/>
      <c r="F467" s="3"/>
      <c r="G467" s="3"/>
      <c r="H467" s="3">
        <f t="shared" si="66"/>
        <v>0</v>
      </c>
      <c r="I467" s="27" t="str" cm="1">
        <f t="array" ref="I467">IF(H467=0,INDEX(Source1!A:A, 32-BIN2DEC(LEFT($B467,5))),"--")</f>
        <v>ZERO</v>
      </c>
      <c r="J467" s="63" t="str">
        <f t="shared" si="64"/>
        <v>--</v>
      </c>
      <c r="K467" s="27" t="str" cm="1">
        <f t="array" ref="K467">IF(H467=0,INDEX(Dest1!A:A,32-BIN2DEC(MID($B467,6,5))),"--")</f>
        <v>FLAGS</v>
      </c>
      <c r="L467" s="27">
        <f t="shared" si="67"/>
        <v>1</v>
      </c>
      <c r="M467" s="27" t="str" cm="1">
        <f t="array" ref="M467">IF(AND(I467&lt;&gt;"CONST",L467=0),INDEX(Source2!A:A,16-BIN2DEC(MID($B467,11,4))),"--")</f>
        <v>--</v>
      </c>
      <c r="N467" s="23" t="str" cm="1">
        <f t="array" ref="N467">IF(AND(I467&lt;&gt;"CONST",L467=0),INDEX('D2'!A:A,4-BIN2DEC(MID($B467,15,2))),"--")</f>
        <v>--</v>
      </c>
      <c r="O467" s="6">
        <f t="shared" si="71"/>
        <v>0</v>
      </c>
      <c r="P467" s="6">
        <f t="shared" si="68"/>
        <v>0</v>
      </c>
      <c r="Q467" s="6">
        <f t="shared" si="69"/>
        <v>0</v>
      </c>
      <c r="R467" s="3" t="str" cm="1">
        <f t="array" ref="R467">INDEX(Types!A:A,1+BIN2DEC(MID($B467,20,2)))</f>
        <v>Control</v>
      </c>
      <c r="S467" s="3" t="str" cm="1">
        <f t="array" ref="S467">IF(R467="ALU",INDEX(ALUOps!A:A,32-BIN2DEC(MID($B467,22,5))),"")</f>
        <v/>
      </c>
      <c r="T467" s="3" t="str" cm="1">
        <f t="array" ref="T467">IF(R467="ALU",INDEX(Tmp!A:A,4-BIN2DEC(MID($B467,27,2))),"")</f>
        <v/>
      </c>
      <c r="U467" s="6" t="str">
        <f t="shared" si="70"/>
        <v/>
      </c>
      <c r="V467" t="str" cm="1">
        <f t="array" ref="V467">IF(R467="Jump",INDEX(Jcond!A:A,16-BIN2DEC(MID($B467,22,4))),"")</f>
        <v/>
      </c>
      <c r="W467" t="str">
        <f t="shared" si="72"/>
        <v/>
      </c>
      <c r="X467" s="5" t="str" cm="1">
        <f t="array" ref="X467">IF(R467="Control",INDEX(IC!A:A,16-BIN2DEC(MID($B467,21,4))),"")</f>
        <v>SUSP</v>
      </c>
      <c r="Y467" s="5" t="str" cm="1">
        <f t="array" ref="Y467">IF(X467="CALL",INDEX(Subroutines!A:A,32-BIN2DEC(MID($B467,25,5))),"")</f>
        <v/>
      </c>
      <c r="Z467" s="5" t="str" cm="1">
        <f t="array" ref="Z467">IF(R467="Control",INDEX(EC!A:A,8-BIN2DEC(MID($B467,25,3))),"")</f>
        <v>--</v>
      </c>
      <c r="AA467" s="5" t="str" cm="1">
        <f t="array" ref="AA467">IF(R467="Control",INDEX(SR!A:A,4-BIN2DEC(MID($B467,28,2))),"")</f>
        <v>--</v>
      </c>
    </row>
    <row r="468" spans="1:36" x14ac:dyDescent="0.25">
      <c r="A468" s="4" t="str">
        <f t="shared" si="65"/>
        <v>1D2</v>
      </c>
      <c r="B468" s="2" t="s">
        <v>455</v>
      </c>
      <c r="C468" s="35"/>
      <c r="D468" s="3"/>
      <c r="E468" s="3"/>
      <c r="F468" s="3"/>
      <c r="G468" s="3"/>
      <c r="H468" s="3">
        <f t="shared" si="66"/>
        <v>0</v>
      </c>
      <c r="I468" s="27" t="str" cm="1">
        <f t="array" ref="I468">IF(H468=0,INDEX(Source1!A:A, 32-BIN2DEC(LEFT($B468,5))),"--")</f>
        <v>ONES</v>
      </c>
      <c r="J468" s="63" t="str">
        <f t="shared" si="64"/>
        <v>--</v>
      </c>
      <c r="K468" s="27" t="str" cm="1">
        <f t="array" ref="K468">IF(H468=0,INDEX(Dest1!A:A,32-BIN2DEC(MID($B468,6,5))),"--")</f>
        <v>CS</v>
      </c>
      <c r="L468" s="27">
        <f t="shared" si="67"/>
        <v>1</v>
      </c>
      <c r="M468" s="27" t="str" cm="1">
        <f t="array" ref="M468">IF(AND(I468&lt;&gt;"CONST",L468=0),INDEX(Source2!A:A,16-BIN2DEC(MID($B468,11,4))),"--")</f>
        <v>--</v>
      </c>
      <c r="N468" s="23" t="str" cm="1">
        <f t="array" ref="N468">IF(AND(I468&lt;&gt;"CONST",L468=0),INDEX('D2'!A:A,4-BIN2DEC(MID($B468,15,2))),"--")</f>
        <v>--</v>
      </c>
      <c r="O468" s="6">
        <f t="shared" si="71"/>
        <v>0</v>
      </c>
      <c r="P468" s="6">
        <f t="shared" si="68"/>
        <v>0</v>
      </c>
      <c r="Q468" s="6">
        <f t="shared" si="69"/>
        <v>0</v>
      </c>
      <c r="R468" s="3" t="str" cm="1">
        <f t="array" ref="R468">INDEX(Types!A:A,1+BIN2DEC(MID($B468,20,2)))</f>
        <v>Control</v>
      </c>
      <c r="S468" s="3" t="str" cm="1">
        <f t="array" ref="S468">IF(R468="ALU",INDEX(ALUOps!A:A,32-BIN2DEC(MID($B468,22,5))),"")</f>
        <v/>
      </c>
      <c r="T468" s="3" t="str" cm="1">
        <f t="array" ref="T468">IF(R468="ALU",INDEX(Tmp!A:A,4-BIN2DEC(MID($B468,27,2))),"")</f>
        <v/>
      </c>
      <c r="U468" s="6" t="str">
        <f t="shared" si="70"/>
        <v/>
      </c>
      <c r="V468" t="str" cm="1">
        <f t="array" ref="V468">IF(R468="Jump",INDEX(Jcond!A:A,16-BIN2DEC(MID($B468,22,4))),"")</f>
        <v/>
      </c>
      <c r="W468" t="str">
        <f t="shared" si="72"/>
        <v/>
      </c>
      <c r="X468" s="5" t="str" cm="1">
        <f t="array" ref="X468">IF(R468="Control",INDEX(IC!A:A,16-BIN2DEC(MID($B468,21,4))),"")</f>
        <v>--</v>
      </c>
      <c r="Y468" s="5" t="str" cm="1">
        <f t="array" ref="Y468">IF(X468="CALL",INDEX(Subroutines!A:A,32-BIN2DEC(MID($B468,25,5))),"")</f>
        <v/>
      </c>
      <c r="Z468" s="5" t="str" cm="1">
        <f t="array" ref="Z468">IF(R468="Control",INDEX(EC!A:A,8-BIN2DEC(MID($B468,25,3))),"")</f>
        <v>--</v>
      </c>
      <c r="AA468" s="5" t="str" cm="1">
        <f t="array" ref="AA468">IF(R468="Control",INDEX(SR!A:A,4-BIN2DEC(MID($B468,28,2))),"")</f>
        <v>--</v>
      </c>
    </row>
    <row r="469" spans="1:36" x14ac:dyDescent="0.25">
      <c r="A469" s="4" t="str">
        <f t="shared" si="65"/>
        <v>1D3</v>
      </c>
      <c r="B469" s="2" t="s">
        <v>456</v>
      </c>
      <c r="C469" s="35"/>
      <c r="D469" s="3"/>
      <c r="E469" s="3"/>
      <c r="F469" s="3"/>
      <c r="G469" s="3"/>
      <c r="H469" s="3">
        <f t="shared" si="66"/>
        <v>0</v>
      </c>
      <c r="I469" s="27" t="str" cm="1">
        <f t="array" ref="I469">IF(H469=0,INDEX(Source1!A:A, 32-BIN2DEC(LEFT($B469,5))),"--")</f>
        <v>ZERO</v>
      </c>
      <c r="J469" s="63" t="str">
        <f t="shared" si="64"/>
        <v>--</v>
      </c>
      <c r="K469" s="27" t="str" cm="1">
        <f t="array" ref="K469">IF(H469=0,INDEX(Dest1!A:A,32-BIN2DEC(MID($B469,6,5))),"--")</f>
        <v>PC</v>
      </c>
      <c r="L469" s="27">
        <f t="shared" si="67"/>
        <v>1</v>
      </c>
      <c r="M469" s="27" t="str" cm="1">
        <f t="array" ref="M469">IF(AND(I469&lt;&gt;"CONST",L469=0),INDEX(Source2!A:A,16-BIN2DEC(MID($B469,11,4))),"--")</f>
        <v>--</v>
      </c>
      <c r="N469" s="23" t="str" cm="1">
        <f t="array" ref="N469">IF(AND(I469&lt;&gt;"CONST",L469=0),INDEX('D2'!A:A,4-BIN2DEC(MID($B469,15,2))),"--")</f>
        <v>--</v>
      </c>
      <c r="O469" s="6">
        <f t="shared" si="71"/>
        <v>0</v>
      </c>
      <c r="P469" s="6">
        <f t="shared" si="68"/>
        <v>0</v>
      </c>
      <c r="Q469" s="6">
        <f t="shared" si="69"/>
        <v>0</v>
      </c>
      <c r="R469" s="3" t="str" cm="1">
        <f t="array" ref="R469">INDEX(Types!A:A,1+BIN2DEC(MID($B469,20,2)))</f>
        <v>Control</v>
      </c>
      <c r="S469" s="3" t="str" cm="1">
        <f t="array" ref="S469">IF(R469="ALU",INDEX(ALUOps!A:A,32-BIN2DEC(MID($B469,22,5))),"")</f>
        <v/>
      </c>
      <c r="T469" s="3" t="str" cm="1">
        <f t="array" ref="T469">IF(R469="ALU",INDEX(Tmp!A:A,4-BIN2DEC(MID($B469,27,2))),"")</f>
        <v/>
      </c>
      <c r="U469" s="6" t="str">
        <f t="shared" si="70"/>
        <v/>
      </c>
      <c r="V469" t="str" cm="1">
        <f t="array" ref="V469">IF(R469="Jump",INDEX(Jcond!A:A,16-BIN2DEC(MID($B469,22,4))),"")</f>
        <v/>
      </c>
      <c r="W469" t="str">
        <f t="shared" si="72"/>
        <v/>
      </c>
      <c r="X469" s="5" t="str" cm="1">
        <f t="array" ref="X469">IF(R469="Control",INDEX(IC!A:A,16-BIN2DEC(MID($B469,21,4))),"")</f>
        <v>FLUSH</v>
      </c>
      <c r="Y469" s="5" t="str" cm="1">
        <f t="array" ref="Y469">IF(X469="CALL",INDEX(Subroutines!A:A,32-BIN2DEC(MID($B469,25,5))),"")</f>
        <v/>
      </c>
      <c r="Z469" s="5" t="str" cm="1">
        <f t="array" ref="Z469">IF(R469="Control",INDEX(EC!A:A,8-BIN2DEC(MID($B469,25,3))),"")</f>
        <v>--</v>
      </c>
      <c r="AA469" s="5" t="str" cm="1">
        <f t="array" ref="AA469">IF(R469="Control",INDEX(SR!A:A,4-BIN2DEC(MID($B469,28,2))),"")</f>
        <v>--</v>
      </c>
    </row>
    <row r="470" spans="1:36" x14ac:dyDescent="0.25">
      <c r="A470" s="4" t="str">
        <f t="shared" si="65"/>
        <v>1D4</v>
      </c>
      <c r="B470" s="2" t="s">
        <v>457</v>
      </c>
      <c r="C470" s="35"/>
      <c r="D470" s="2" t="s">
        <v>458</v>
      </c>
      <c r="E470" s="2" t="s">
        <v>930</v>
      </c>
      <c r="F470" s="2" t="s">
        <v>928</v>
      </c>
      <c r="G470" s="2"/>
      <c r="H470" s="3">
        <f t="shared" si="66"/>
        <v>0</v>
      </c>
      <c r="I470" s="27" t="str" cm="1">
        <f t="array" ref="I470">IF(H470=0,INDEX(Source1!A:A, 32-BIN2DEC(LEFT($B470,5))),"--")</f>
        <v>ZERO</v>
      </c>
      <c r="J470" s="63" t="str">
        <f t="shared" si="64"/>
        <v>--</v>
      </c>
      <c r="K470" s="27" t="str" cm="1">
        <f t="array" ref="K470">IF(H470=0,INDEX(Dest1!A:A,32-BIN2DEC(MID($B470,6,5))),"--")</f>
        <v>ES</v>
      </c>
      <c r="L470" s="27">
        <f t="shared" si="67"/>
        <v>1</v>
      </c>
      <c r="M470" s="27" t="str" cm="1">
        <f t="array" ref="M470">IF(AND(I470&lt;&gt;"CONST",L470=0),INDEX(Source2!A:A,16-BIN2DEC(MID($B470,11,4))),"--")</f>
        <v>--</v>
      </c>
      <c r="N470" s="23" t="str" cm="1">
        <f t="array" ref="N470">IF(AND(I470&lt;&gt;"CONST",L470=0),INDEX('D2'!A:A,4-BIN2DEC(MID($B470,15,2))),"--")</f>
        <v>--</v>
      </c>
      <c r="O470" s="6">
        <f t="shared" si="71"/>
        <v>0</v>
      </c>
      <c r="P470" s="6">
        <f t="shared" si="68"/>
        <v>0</v>
      </c>
      <c r="Q470" s="6">
        <f t="shared" si="69"/>
        <v>1</v>
      </c>
      <c r="R470" s="3" t="str" cm="1">
        <f t="array" ref="R470">INDEX(Types!A:A,1+BIN2DEC(MID($B470,20,2)))</f>
        <v>Control</v>
      </c>
      <c r="S470" s="3" t="str" cm="1">
        <f t="array" ref="S470">IF(R470="ALU",INDEX(ALUOps!A:A,32-BIN2DEC(MID($B470,22,5))),"")</f>
        <v/>
      </c>
      <c r="T470" s="3" t="str" cm="1">
        <f t="array" ref="T470">IF(R470="ALU",INDEX(Tmp!A:A,4-BIN2DEC(MID($B470,27,2))),"")</f>
        <v/>
      </c>
      <c r="U470" s="6" t="str">
        <f t="shared" si="70"/>
        <v/>
      </c>
      <c r="V470" t="str" cm="1">
        <f t="array" ref="V470">IF(R470="Jump",INDEX(Jcond!A:A,16-BIN2DEC(MID($B470,22,4))),"")</f>
        <v/>
      </c>
      <c r="W470" t="str">
        <f t="shared" si="72"/>
        <v/>
      </c>
      <c r="X470" s="5" t="str" cm="1">
        <f t="array" ref="X470">IF(R470="Control",INDEX(IC!A:A,16-BIN2DEC(MID($B470,21,4))),"")</f>
        <v>MFS</v>
      </c>
      <c r="Y470" s="5" t="str" cm="1">
        <f t="array" ref="Y470">IF(X470="CALL",INDEX(Subroutines!A:A,32-BIN2DEC(MID($B470,25,5))),"")</f>
        <v/>
      </c>
      <c r="Z470" s="5" t="str" cm="1">
        <f t="array" ref="Z470">IF(R470="Control",INDEX(EC!A:A,8-BIN2DEC(MID($B470,25,3))),"")</f>
        <v>--</v>
      </c>
      <c r="AA470" s="5" t="str" cm="1">
        <f t="array" ref="AA470">IF(R470="Control",INDEX(SR!A:A,4-BIN2DEC(MID($B470,28,2))),"")</f>
        <v>--</v>
      </c>
      <c r="AE470" s="1" t="s">
        <v>1363</v>
      </c>
      <c r="AJ470" s="1" t="s">
        <v>453</v>
      </c>
    </row>
    <row r="471" spans="1:36" x14ac:dyDescent="0.25">
      <c r="A471" s="4" t="str">
        <f t="shared" si="65"/>
        <v>1D5</v>
      </c>
      <c r="B471" s="2" t="s">
        <v>459</v>
      </c>
      <c r="C471" s="35"/>
      <c r="D471" s="3"/>
      <c r="E471" s="3"/>
      <c r="F471" s="3"/>
      <c r="G471" s="3"/>
      <c r="H471" s="3">
        <f t="shared" si="66"/>
        <v>0</v>
      </c>
      <c r="I471" s="27" t="str" cm="1">
        <f t="array" ref="I471">IF(H471=0,INDEX(Source1!A:A, 32-BIN2DEC(LEFT($B471,5))),"--")</f>
        <v>ZERO</v>
      </c>
      <c r="J471" s="63" t="str">
        <f t="shared" si="64"/>
        <v>--</v>
      </c>
      <c r="K471" s="27" t="str" cm="1">
        <f t="array" ref="K471">IF(H471=0,INDEX(Dest1!A:A,32-BIN2DEC(MID($B471,6,5))),"--")</f>
        <v>SS</v>
      </c>
      <c r="L471" s="27">
        <f t="shared" si="67"/>
        <v>1</v>
      </c>
      <c r="M471" s="27" t="str" cm="1">
        <f t="array" ref="M471">IF(AND(I471&lt;&gt;"CONST",L471=0),INDEX(Source2!A:A,16-BIN2DEC(MID($B471,11,4))),"--")</f>
        <v>--</v>
      </c>
      <c r="N471" s="23" t="str" cm="1">
        <f t="array" ref="N471">IF(AND(I471&lt;&gt;"CONST",L471=0),INDEX('D2'!A:A,4-BIN2DEC(MID($B471,15,2))),"--")</f>
        <v>--</v>
      </c>
      <c r="O471" s="6">
        <f t="shared" si="71"/>
        <v>0</v>
      </c>
      <c r="P471" s="6">
        <f t="shared" si="68"/>
        <v>0</v>
      </c>
      <c r="Q471" s="6">
        <f t="shared" si="69"/>
        <v>0</v>
      </c>
      <c r="R471" s="3" t="str" cm="1">
        <f t="array" ref="R471">INDEX(Types!A:A,1+BIN2DEC(MID($B471,20,2)))</f>
        <v>Control</v>
      </c>
      <c r="S471" s="3" t="str" cm="1">
        <f t="array" ref="S471">IF(R471="ALU",INDEX(ALUOps!A:A,32-BIN2DEC(MID($B471,22,5))),"")</f>
        <v/>
      </c>
      <c r="T471" s="3" t="str" cm="1">
        <f t="array" ref="T471">IF(R471="ALU",INDEX(Tmp!A:A,4-BIN2DEC(MID($B471,27,2))),"")</f>
        <v/>
      </c>
      <c r="U471" s="6" t="str">
        <f t="shared" si="70"/>
        <v/>
      </c>
      <c r="V471" t="str" cm="1">
        <f t="array" ref="V471">IF(R471="Jump",INDEX(Jcond!A:A,16-BIN2DEC(MID($B471,22,4))),"")</f>
        <v/>
      </c>
      <c r="W471" t="str">
        <f t="shared" si="72"/>
        <v/>
      </c>
      <c r="X471" s="5" t="str" cm="1">
        <f t="array" ref="X471">IF(R471="Control",INDEX(IC!A:A,16-BIN2DEC(MID($B471,21,4))),"")</f>
        <v>--</v>
      </c>
      <c r="Y471" s="5" t="str" cm="1">
        <f t="array" ref="Y471">IF(X471="CALL",INDEX(Subroutines!A:A,32-BIN2DEC(MID($B471,25,5))),"")</f>
        <v/>
      </c>
      <c r="Z471" s="5" t="str" cm="1">
        <f t="array" ref="Z471">IF(R471="Control",INDEX(EC!A:A,8-BIN2DEC(MID($B471,25,3))),"")</f>
        <v>--</v>
      </c>
      <c r="AA471" s="5" t="str" cm="1">
        <f t="array" ref="AA471">IF(R471="Control",INDEX(SR!A:A,4-BIN2DEC(MID($B471,28,2))),"")</f>
        <v>--</v>
      </c>
    </row>
    <row r="472" spans="1:36" s="15" customFormat="1" x14ac:dyDescent="0.25">
      <c r="A472" s="12" t="str">
        <f t="shared" si="65"/>
        <v>1D6</v>
      </c>
      <c r="B472" s="13" t="s">
        <v>4</v>
      </c>
      <c r="C472" s="36"/>
      <c r="D472" s="14"/>
      <c r="E472" s="14"/>
      <c r="F472" s="14"/>
      <c r="G472" s="14"/>
      <c r="H472" s="14">
        <f t="shared" si="66"/>
        <v>1</v>
      </c>
      <c r="I472" s="28" t="str" cm="1">
        <f t="array" ref="I472">IF(H472=0,INDEX(Source1!A:A, 32-BIN2DEC(LEFT($B472,5))),"--")</f>
        <v>--</v>
      </c>
      <c r="J472" s="64" t="str">
        <f t="shared" si="64"/>
        <v>--</v>
      </c>
      <c r="K472" s="28" t="str" cm="1">
        <f t="array" ref="K472">IF(H472=0,INDEX(Dest1!A:A,32-BIN2DEC(MID($B472,6,5))),"--")</f>
        <v>--</v>
      </c>
      <c r="L472" s="28">
        <f t="shared" si="67"/>
        <v>1</v>
      </c>
      <c r="M472" s="28" t="str" cm="1">
        <f t="array" ref="M472">IF(AND(I472&lt;&gt;"CONST",L472=0),INDEX(Source2!A:A,16-BIN2DEC(MID($B472,11,4))),"--")</f>
        <v>--</v>
      </c>
      <c r="N472" s="24" t="str" cm="1">
        <f t="array" ref="N472">IF(AND(I472&lt;&gt;"CONST",L472=0),INDEX('D2'!A:A,4-BIN2DEC(MID($B472,15,2))),"--")</f>
        <v>--</v>
      </c>
      <c r="O472" s="16">
        <f t="shared" si="71"/>
        <v>0</v>
      </c>
      <c r="P472" s="16">
        <f t="shared" si="68"/>
        <v>0</v>
      </c>
      <c r="Q472" s="16">
        <f t="shared" si="69"/>
        <v>0</v>
      </c>
      <c r="R472" s="14" t="str" cm="1">
        <f t="array" ref="R472">INDEX(Types!A:A,1+BIN2DEC(MID($B472,20,2)))</f>
        <v>Control</v>
      </c>
      <c r="S472" s="14" t="str" cm="1">
        <f t="array" ref="S472">IF(R472="ALU",INDEX(ALUOps!A:A,32-BIN2DEC(MID($B472,22,5))),"")</f>
        <v/>
      </c>
      <c r="T472" s="14" t="str" cm="1">
        <f t="array" ref="T472">IF(R472="ALU",INDEX(Tmp!A:A,4-BIN2DEC(MID($B472,27,2))),"")</f>
        <v/>
      </c>
      <c r="U472" s="16" t="str">
        <f t="shared" si="70"/>
        <v/>
      </c>
      <c r="V472" s="15" t="str" cm="1">
        <f t="array" ref="V472">IF(R472="Jump",INDEX(Jcond!A:A,16-BIN2DEC(MID($B472,22,4))),"")</f>
        <v/>
      </c>
      <c r="W472" s="15" t="str">
        <f t="shared" si="72"/>
        <v/>
      </c>
      <c r="X472" s="52" t="str" cm="1">
        <f t="array" ref="X472">IF(R472="Control",INDEX(IC!A:A,16-BIN2DEC(MID($B472,21,4))),"")</f>
        <v>--</v>
      </c>
      <c r="Y472" s="52" t="str" cm="1">
        <f t="array" ref="Y472">IF(X472="CALL",INDEX(Subroutines!A:A,32-BIN2DEC(MID($B472,25,5))),"")</f>
        <v/>
      </c>
      <c r="Z472" s="52" t="str" cm="1">
        <f t="array" ref="Z472">IF(R472="Control",INDEX(EC!A:A,8-BIN2DEC(MID($B472,25,3))),"")</f>
        <v>--</v>
      </c>
      <c r="AA472" s="52" t="str" cm="1">
        <f t="array" ref="AA472">IF(R472="Control",INDEX(SR!A:A,4-BIN2DEC(MID($B472,28,2))),"")</f>
        <v>--</v>
      </c>
      <c r="AE472" s="58"/>
    </row>
    <row r="473" spans="1:36" s="20" customFormat="1" ht="15.75" thickBot="1" x14ac:dyDescent="0.3">
      <c r="A473" s="17" t="str">
        <f t="shared" si="65"/>
        <v>1D7</v>
      </c>
      <c r="B473" s="18" t="s">
        <v>4</v>
      </c>
      <c r="C473" s="37"/>
      <c r="D473" s="19"/>
      <c r="E473" s="19"/>
      <c r="F473" s="19"/>
      <c r="G473" s="19"/>
      <c r="H473" s="19">
        <f t="shared" si="66"/>
        <v>1</v>
      </c>
      <c r="I473" s="29" t="str" cm="1">
        <f t="array" ref="I473">IF(H473=0,INDEX(Source1!A:A, 32-BIN2DEC(LEFT($B473,5))),"--")</f>
        <v>--</v>
      </c>
      <c r="J473" s="65" t="str">
        <f t="shared" si="64"/>
        <v>--</v>
      </c>
      <c r="K473" s="29" t="str" cm="1">
        <f t="array" ref="K473">IF(H473=0,INDEX(Dest1!A:A,32-BIN2DEC(MID($B473,6,5))),"--")</f>
        <v>--</v>
      </c>
      <c r="L473" s="29">
        <f t="shared" si="67"/>
        <v>1</v>
      </c>
      <c r="M473" s="29" t="str" cm="1">
        <f t="array" ref="M473">IF(AND(I473&lt;&gt;"CONST",L473=0),INDEX(Source2!A:A,16-BIN2DEC(MID($B473,11,4))),"--")</f>
        <v>--</v>
      </c>
      <c r="N473" s="25" t="str" cm="1">
        <f t="array" ref="N473">IF(AND(I473&lt;&gt;"CONST",L473=0),INDEX('D2'!A:A,4-BIN2DEC(MID($B473,15,2))),"--")</f>
        <v>--</v>
      </c>
      <c r="O473" s="21">
        <f t="shared" si="71"/>
        <v>0</v>
      </c>
      <c r="P473" s="21">
        <f t="shared" si="68"/>
        <v>0</v>
      </c>
      <c r="Q473" s="21">
        <f t="shared" si="69"/>
        <v>0</v>
      </c>
      <c r="R473" s="19" t="str" cm="1">
        <f t="array" ref="R473">INDEX(Types!A:A,1+BIN2DEC(MID($B473,20,2)))</f>
        <v>Control</v>
      </c>
      <c r="S473" s="19" t="str" cm="1">
        <f t="array" ref="S473">IF(R473="ALU",INDEX(ALUOps!A:A,32-BIN2DEC(MID($B473,22,5))),"")</f>
        <v/>
      </c>
      <c r="T473" s="19" t="str" cm="1">
        <f t="array" ref="T473">IF(R473="ALU",INDEX(Tmp!A:A,4-BIN2DEC(MID($B473,27,2))),"")</f>
        <v/>
      </c>
      <c r="U473" s="21" t="str">
        <f t="shared" si="70"/>
        <v/>
      </c>
      <c r="V473" s="20" t="str" cm="1">
        <f t="array" ref="V473">IF(R473="Jump",INDEX(Jcond!A:A,16-BIN2DEC(MID($B473,22,4))),"")</f>
        <v/>
      </c>
      <c r="W473" s="20" t="str">
        <f t="shared" si="72"/>
        <v/>
      </c>
      <c r="X473" s="53" t="str" cm="1">
        <f t="array" ref="X473">IF(R473="Control",INDEX(IC!A:A,16-BIN2DEC(MID($B473,21,4))),"")</f>
        <v>--</v>
      </c>
      <c r="Y473" s="53" t="str" cm="1">
        <f t="array" ref="Y473">IF(X473="CALL",INDEX(Subroutines!A:A,32-BIN2DEC(MID($B473,25,5))),"")</f>
        <v/>
      </c>
      <c r="Z473" s="53" t="str" cm="1">
        <f t="array" ref="Z473">IF(R473="Control",INDEX(EC!A:A,8-BIN2DEC(MID($B473,25,3))),"")</f>
        <v>--</v>
      </c>
      <c r="AA473" s="53" t="str" cm="1">
        <f t="array" ref="AA473">IF(R473="Control",INDEX(SR!A:A,4-BIN2DEC(MID($B473,28,2))),"")</f>
        <v>--</v>
      </c>
      <c r="AE473" s="59"/>
    </row>
    <row r="474" spans="1:36" x14ac:dyDescent="0.25">
      <c r="A474" s="4" t="str">
        <f t="shared" si="65"/>
        <v>1D8</v>
      </c>
      <c r="B474" s="2" t="s">
        <v>460</v>
      </c>
      <c r="C474" s="35"/>
      <c r="D474" s="2" t="s">
        <v>461</v>
      </c>
      <c r="E474" s="2" t="s">
        <v>930</v>
      </c>
      <c r="F474" s="2" t="s">
        <v>462</v>
      </c>
      <c r="G474" s="2"/>
      <c r="H474" s="3">
        <f t="shared" si="66"/>
        <v>0</v>
      </c>
      <c r="I474" s="27" t="str" cm="1">
        <f t="array" ref="I474">IF(H474=0,INDEX(Source1!A:A, 32-BIN2DEC(LEFT($B474,5))),"--")</f>
        <v>CONST</v>
      </c>
      <c r="J474" s="63">
        <f t="shared" si="64"/>
        <v>1</v>
      </c>
      <c r="K474" s="27" t="str" cm="1">
        <f t="array" ref="K474">IF(H474=0,INDEX(Dest1!A:A,32-BIN2DEC(MID($B474,6,5))),"--")</f>
        <v>tmpBL</v>
      </c>
      <c r="L474" s="27">
        <f t="shared" si="67"/>
        <v>0</v>
      </c>
      <c r="M474" s="27" t="str" cm="1">
        <f t="array" ref="M474">IF(AND(I474&lt;&gt;"CONST",L474=0),INDEX(Source2!A:A,16-BIN2DEC(MID($B474,11,4))),"--")</f>
        <v>--</v>
      </c>
      <c r="N474" s="23" t="str" cm="1">
        <f t="array" ref="N474">IF(AND(I474&lt;&gt;"CONST",L474=0),INDEX('D2'!A:A,4-BIN2DEC(MID($B474,15,2))),"--")</f>
        <v>--</v>
      </c>
      <c r="O474" s="6">
        <f t="shared" si="71"/>
        <v>0</v>
      </c>
      <c r="P474" s="6">
        <f t="shared" si="68"/>
        <v>0</v>
      </c>
      <c r="Q474" s="6">
        <f t="shared" si="69"/>
        <v>0</v>
      </c>
      <c r="R474" s="3" t="str" cm="1">
        <f t="array" ref="R474">INDEX(Types!A:A,1+BIN2DEC(MID($B474,20,2)))</f>
        <v>Control</v>
      </c>
      <c r="S474" s="3" t="str" cm="1">
        <f t="array" ref="S474">IF(R474="ALU",INDEX(ALUOps!A:A,32-BIN2DEC(MID($B474,22,5))),"")</f>
        <v/>
      </c>
      <c r="T474" s="3" t="str" cm="1">
        <f t="array" ref="T474">IF(R474="ALU",INDEX(Tmp!A:A,4-BIN2DEC(MID($B474,27,2))),"")</f>
        <v/>
      </c>
      <c r="U474" s="6" t="str">
        <f t="shared" si="70"/>
        <v/>
      </c>
      <c r="V474" t="str" cm="1">
        <f t="array" ref="V474">IF(R474="Jump",INDEX(Jcond!A:A,16-BIN2DEC(MID($B474,22,4))),"")</f>
        <v/>
      </c>
      <c r="W474" t="str">
        <f t="shared" si="72"/>
        <v/>
      </c>
      <c r="X474" s="5" t="str" cm="1">
        <f t="array" ref="X474">IF(R474="Control",INDEX(IC!A:A,16-BIN2DEC(MID($B474,21,4))),"")</f>
        <v>SUSP</v>
      </c>
      <c r="Y474" s="5" t="str" cm="1">
        <f t="array" ref="Y474">IF(X474="CALL",INDEX(Subroutines!A:A,32-BIN2DEC(MID($B474,25,5))),"")</f>
        <v/>
      </c>
      <c r="Z474" s="5" t="str" cm="1">
        <f t="array" ref="Z474">IF(R474="Control",INDEX(EC!A:A,8-BIN2DEC(MID($B474,25,3))),"")</f>
        <v>--</v>
      </c>
      <c r="AA474" s="5" t="str" cm="1">
        <f t="array" ref="AA474">IF(R474="Control",INDEX(SR!A:A,4-BIN2DEC(MID($B474,28,2))),"")</f>
        <v>--</v>
      </c>
      <c r="AJ474" s="1" t="s">
        <v>462</v>
      </c>
    </row>
    <row r="475" spans="1:36" x14ac:dyDescent="0.25">
      <c r="A475" s="4" t="str">
        <f t="shared" si="65"/>
        <v>1D9</v>
      </c>
      <c r="B475" s="2" t="s">
        <v>256</v>
      </c>
      <c r="C475" s="35"/>
      <c r="D475" s="3"/>
      <c r="E475" s="3"/>
      <c r="F475" s="3"/>
      <c r="G475" s="3"/>
      <c r="H475" s="3">
        <f t="shared" si="66"/>
        <v>1</v>
      </c>
      <c r="I475" s="27" t="str" cm="1">
        <f t="array" ref="I475">IF(H475=0,INDEX(Source1!A:A, 32-BIN2DEC(LEFT($B475,5))),"--")</f>
        <v>--</v>
      </c>
      <c r="J475" s="63" t="str">
        <f t="shared" si="64"/>
        <v>--</v>
      </c>
      <c r="K475" s="27" t="str" cm="1">
        <f t="array" ref="K475">IF(H475=0,INDEX(Dest1!A:A,32-BIN2DEC(MID($B475,6,5))),"--")</f>
        <v>--</v>
      </c>
      <c r="L475" s="27">
        <f t="shared" si="67"/>
        <v>1</v>
      </c>
      <c r="M475" s="27" t="str" cm="1">
        <f t="array" ref="M475">IF(AND(I475&lt;&gt;"CONST",L475=0),INDEX(Source2!A:A,16-BIN2DEC(MID($B475,11,4))),"--")</f>
        <v>--</v>
      </c>
      <c r="N475" s="23" t="str" cm="1">
        <f t="array" ref="N475">IF(AND(I475&lt;&gt;"CONST",L475=0),INDEX('D2'!A:A,4-BIN2DEC(MID($B475,15,2))),"--")</f>
        <v>--</v>
      </c>
      <c r="O475" s="6">
        <f t="shared" si="71"/>
        <v>0</v>
      </c>
      <c r="P475" s="6">
        <f t="shared" si="68"/>
        <v>0</v>
      </c>
      <c r="Q475" s="6">
        <f t="shared" si="69"/>
        <v>0</v>
      </c>
      <c r="R475" s="3" t="str" cm="1">
        <f t="array" ref="R475">INDEX(Types!A:A,1+BIN2DEC(MID($B475,20,2)))</f>
        <v>Control</v>
      </c>
      <c r="S475" s="3" t="str" cm="1">
        <f t="array" ref="S475">IF(R475="ALU",INDEX(ALUOps!A:A,32-BIN2DEC(MID($B475,22,5))),"")</f>
        <v/>
      </c>
      <c r="T475" s="3" t="str" cm="1">
        <f t="array" ref="T475">IF(R475="ALU",INDEX(Tmp!A:A,4-BIN2DEC(MID($B475,27,2))),"")</f>
        <v/>
      </c>
      <c r="U475" s="6" t="str">
        <f t="shared" si="70"/>
        <v/>
      </c>
      <c r="V475" t="str" cm="1">
        <f t="array" ref="V475">IF(R475="Jump",INDEX(Jcond!A:A,16-BIN2DEC(MID($B475,22,4))),"")</f>
        <v/>
      </c>
      <c r="W475" t="str">
        <f t="shared" si="72"/>
        <v/>
      </c>
      <c r="X475" s="5" t="str" cm="1">
        <f t="array" ref="X475">IF(R475="Control",INDEX(IC!A:A,16-BIN2DEC(MID($B475,21,4))),"")</f>
        <v>CALL</v>
      </c>
      <c r="Y475" s="5" t="str" cm="1">
        <f t="array" ref="Y475">IF(X475="CALL",INDEX(Subroutines!A:A,32-BIN2DEC(MID($B475,25,5))),"")</f>
        <v>INT</v>
      </c>
      <c r="Z475" s="5" t="str" cm="1">
        <f t="array" ref="Z475">IF(R475="Control",INDEX(EC!A:A,8-BIN2DEC(MID($B475,25,3))),"")</f>
        <v>{0}</v>
      </c>
      <c r="AA475" s="5" t="str" cm="1">
        <f t="array" ref="AA475">IF(R475="Control",INDEX(SR!A:A,4-BIN2DEC(MID($B475,28,2))),"")</f>
        <v>SS</v>
      </c>
    </row>
    <row r="476" spans="1:36" x14ac:dyDescent="0.25">
      <c r="A476" s="4" t="str">
        <f t="shared" si="65"/>
        <v>1DA</v>
      </c>
      <c r="B476" s="2" t="s">
        <v>463</v>
      </c>
      <c r="C476" s="35"/>
      <c r="D476" s="3"/>
      <c r="E476" s="3"/>
      <c r="F476" s="3"/>
      <c r="G476" s="3"/>
      <c r="H476" s="3">
        <f t="shared" si="66"/>
        <v>0</v>
      </c>
      <c r="I476" s="27" t="str" cm="1">
        <f t="array" ref="I476">IF(H476=0,INDEX(Source1!A:A, 32-BIN2DEC(LEFT($B476,5))),"--")</f>
        <v>CONST</v>
      </c>
      <c r="J476" s="63">
        <f t="shared" si="64"/>
        <v>2</v>
      </c>
      <c r="K476" s="27" t="str" cm="1">
        <f t="array" ref="K476">IF(H476=0,INDEX(Dest1!A:A,32-BIN2DEC(MID($B476,6,5))),"--")</f>
        <v>tmpBL</v>
      </c>
      <c r="L476" s="27">
        <f t="shared" si="67"/>
        <v>0</v>
      </c>
      <c r="M476" s="27" t="str" cm="1">
        <f t="array" ref="M476">IF(AND(I476&lt;&gt;"CONST",L476=0),INDEX(Source2!A:A,16-BIN2DEC(MID($B476,11,4))),"--")</f>
        <v>--</v>
      </c>
      <c r="N476" s="23" t="str" cm="1">
        <f t="array" ref="N476">IF(AND(I476&lt;&gt;"CONST",L476=0),INDEX('D2'!A:A,4-BIN2DEC(MID($B476,15,2))),"--")</f>
        <v>--</v>
      </c>
      <c r="O476" s="6">
        <f t="shared" si="71"/>
        <v>0</v>
      </c>
      <c r="P476" s="6">
        <f t="shared" si="68"/>
        <v>0</v>
      </c>
      <c r="Q476" s="6">
        <f t="shared" si="69"/>
        <v>0</v>
      </c>
      <c r="R476" s="3" t="str" cm="1">
        <f t="array" ref="R476">INDEX(Types!A:A,1+BIN2DEC(MID($B476,20,2)))</f>
        <v>Control</v>
      </c>
      <c r="S476" s="3" t="str" cm="1">
        <f t="array" ref="S476">IF(R476="ALU",INDEX(ALUOps!A:A,32-BIN2DEC(MID($B476,22,5))),"")</f>
        <v/>
      </c>
      <c r="T476" s="3" t="str" cm="1">
        <f t="array" ref="T476">IF(R476="ALU",INDEX(Tmp!A:A,4-BIN2DEC(MID($B476,27,2))),"")</f>
        <v/>
      </c>
      <c r="U476" s="6" t="str">
        <f t="shared" si="70"/>
        <v/>
      </c>
      <c r="V476" t="str" cm="1">
        <f t="array" ref="V476">IF(R476="Jump",INDEX(Jcond!A:A,16-BIN2DEC(MID($B476,22,4))),"")</f>
        <v/>
      </c>
      <c r="W476" t="str">
        <f t="shared" si="72"/>
        <v/>
      </c>
      <c r="X476" s="5" t="str" cm="1">
        <f t="array" ref="X476">IF(R476="Control",INDEX(IC!A:A,16-BIN2DEC(MID($B476,21,4))),"")</f>
        <v>SUSP</v>
      </c>
      <c r="Y476" s="5" t="str" cm="1">
        <f t="array" ref="Y476">IF(X476="CALL",INDEX(Subroutines!A:A,32-BIN2DEC(MID($B476,25,5))),"")</f>
        <v/>
      </c>
      <c r="Z476" s="5" t="str" cm="1">
        <f t="array" ref="Z476">IF(R476="Control",INDEX(EC!A:A,8-BIN2DEC(MID($B476,25,3))),"")</f>
        <v>--</v>
      </c>
      <c r="AA476" s="5" t="str" cm="1">
        <f t="array" ref="AA476">IF(R476="Control",INDEX(SR!A:A,4-BIN2DEC(MID($B476,28,2))),"")</f>
        <v>--</v>
      </c>
    </row>
    <row r="477" spans="1:36" s="9" customFormat="1" ht="15.75" thickBot="1" x14ac:dyDescent="0.3">
      <c r="A477" s="7" t="str">
        <f t="shared" si="65"/>
        <v>1DB</v>
      </c>
      <c r="B477" s="8" t="s">
        <v>256</v>
      </c>
      <c r="C477" s="38"/>
      <c r="D477" s="10"/>
      <c r="E477" s="10"/>
      <c r="F477" s="10"/>
      <c r="G477" s="10"/>
      <c r="H477" s="10">
        <f t="shared" si="66"/>
        <v>1</v>
      </c>
      <c r="I477" s="30" t="str" cm="1">
        <f t="array" ref="I477">IF(H477=0,INDEX(Source1!A:A, 32-BIN2DEC(LEFT($B477,5))),"--")</f>
        <v>--</v>
      </c>
      <c r="J477" s="66" t="str">
        <f t="shared" si="64"/>
        <v>--</v>
      </c>
      <c r="K477" s="30" t="str" cm="1">
        <f t="array" ref="K477">IF(H477=0,INDEX(Dest1!A:A,32-BIN2DEC(MID($B477,6,5))),"--")</f>
        <v>--</v>
      </c>
      <c r="L477" s="30">
        <f t="shared" si="67"/>
        <v>1</v>
      </c>
      <c r="M477" s="30" t="str" cm="1">
        <f t="array" ref="M477">IF(AND(I477&lt;&gt;"CONST",L477=0),INDEX(Source2!A:A,16-BIN2DEC(MID($B477,11,4))),"--")</f>
        <v>--</v>
      </c>
      <c r="N477" s="26" t="str" cm="1">
        <f t="array" ref="N477">IF(AND(I477&lt;&gt;"CONST",L477=0),INDEX('D2'!A:A,4-BIN2DEC(MID($B477,15,2))),"--")</f>
        <v>--</v>
      </c>
      <c r="O477" s="11">
        <f t="shared" si="71"/>
        <v>0</v>
      </c>
      <c r="P477" s="11">
        <f t="shared" si="68"/>
        <v>0</v>
      </c>
      <c r="Q477" s="11">
        <f t="shared" si="69"/>
        <v>0</v>
      </c>
      <c r="R477" s="10" t="str" cm="1">
        <f t="array" ref="R477">INDEX(Types!A:A,1+BIN2DEC(MID($B477,20,2)))</f>
        <v>Control</v>
      </c>
      <c r="S477" s="10" t="str" cm="1">
        <f t="array" ref="S477">IF(R477="ALU",INDEX(ALUOps!A:A,32-BIN2DEC(MID($B477,22,5))),"")</f>
        <v/>
      </c>
      <c r="T477" s="10" t="str" cm="1">
        <f t="array" ref="T477">IF(R477="ALU",INDEX(Tmp!A:A,4-BIN2DEC(MID($B477,27,2))),"")</f>
        <v/>
      </c>
      <c r="U477" s="11" t="str">
        <f t="shared" si="70"/>
        <v/>
      </c>
      <c r="V477" s="9" t="str" cm="1">
        <f t="array" ref="V477">IF(R477="Jump",INDEX(Jcond!A:A,16-BIN2DEC(MID($B477,22,4))),"")</f>
        <v/>
      </c>
      <c r="W477" s="9" t="str">
        <f t="shared" si="72"/>
        <v/>
      </c>
      <c r="X477" s="54" t="str" cm="1">
        <f t="array" ref="X477">IF(R477="Control",INDEX(IC!A:A,16-BIN2DEC(MID($B477,21,4))),"")</f>
        <v>CALL</v>
      </c>
      <c r="Y477" s="54" t="str" cm="1">
        <f t="array" ref="Y477">IF(X477="CALL",INDEX(Subroutines!A:A,32-BIN2DEC(MID($B477,25,5))),"")</f>
        <v>INT</v>
      </c>
      <c r="Z477" s="54" t="str" cm="1">
        <f t="array" ref="Z477">IF(R477="Control",INDEX(EC!A:A,8-BIN2DEC(MID($B477,25,3))),"")</f>
        <v>{0}</v>
      </c>
      <c r="AA477" s="54" t="str" cm="1">
        <f t="array" ref="AA477">IF(R477="Control",INDEX(SR!A:A,4-BIN2DEC(MID($B477,28,2))),"")</f>
        <v>SS</v>
      </c>
      <c r="AE477" s="60"/>
    </row>
    <row r="478" spans="1:36" x14ac:dyDescent="0.25">
      <c r="A478" s="4" t="str">
        <f t="shared" si="65"/>
        <v>1DC</v>
      </c>
      <c r="B478" s="2" t="s">
        <v>464</v>
      </c>
      <c r="C478" s="35"/>
      <c r="D478" s="2" t="s">
        <v>465</v>
      </c>
      <c r="E478" s="2" t="s">
        <v>930</v>
      </c>
      <c r="F478" s="2" t="s">
        <v>462</v>
      </c>
      <c r="G478" s="2"/>
      <c r="H478" s="3">
        <f t="shared" si="66"/>
        <v>0</v>
      </c>
      <c r="I478" s="27" t="str" cm="1">
        <f t="array" ref="I478">IF(H478=0,INDEX(Source1!A:A, 32-BIN2DEC(LEFT($B478,5))),"--")</f>
        <v>A</v>
      </c>
      <c r="J478" s="63" t="str">
        <f t="shared" si="64"/>
        <v>--</v>
      </c>
      <c r="K478" s="27" t="str" cm="1">
        <f t="array" ref="K478">IF(H478=0,INDEX(Dest1!A:A,32-BIN2DEC(MID($B478,6,5))),"--")</f>
        <v>tmpC</v>
      </c>
      <c r="L478" s="27">
        <f t="shared" si="67"/>
        <v>1</v>
      </c>
      <c r="M478" s="27" t="str" cm="1">
        <f t="array" ref="M478">IF(AND(I478&lt;&gt;"CONST",L478=0),INDEX(Source2!A:A,16-BIN2DEC(MID($B478,11,4))),"--")</f>
        <v>--</v>
      </c>
      <c r="N478" s="23" t="str" cm="1">
        <f t="array" ref="N478">IF(AND(I478&lt;&gt;"CONST",L478=0),INDEX('D2'!A:A,4-BIN2DEC(MID($B478,15,2))),"--")</f>
        <v>--</v>
      </c>
      <c r="O478" s="6">
        <f t="shared" si="71"/>
        <v>0</v>
      </c>
      <c r="P478" s="6">
        <f t="shared" si="68"/>
        <v>0</v>
      </c>
      <c r="Q478" s="6">
        <f t="shared" si="69"/>
        <v>0</v>
      </c>
      <c r="R478" s="3" t="str" cm="1">
        <f t="array" ref="R478">INDEX(Types!A:A,1+BIN2DEC(MID($B478,20,2)))</f>
        <v>Control</v>
      </c>
      <c r="S478" s="3" t="str" cm="1">
        <f t="array" ref="S478">IF(R478="ALU",INDEX(ALUOps!A:A,32-BIN2DEC(MID($B478,22,5))),"")</f>
        <v/>
      </c>
      <c r="T478" s="3" t="str" cm="1">
        <f t="array" ref="T478">IF(R478="ALU",INDEX(Tmp!A:A,4-BIN2DEC(MID($B478,27,2))),"")</f>
        <v/>
      </c>
      <c r="U478" s="6" t="str">
        <f t="shared" si="70"/>
        <v/>
      </c>
      <c r="V478" t="str" cm="1">
        <f t="array" ref="V478">IF(R478="Jump",INDEX(Jcond!A:A,16-BIN2DEC(MID($B478,22,4))),"")</f>
        <v/>
      </c>
      <c r="W478" t="str">
        <f t="shared" si="72"/>
        <v/>
      </c>
      <c r="X478" s="5" t="str" cm="1">
        <f t="array" ref="X478">IF(R478="Control",INDEX(IC!A:A,16-BIN2DEC(MID($B478,21,4))),"")</f>
        <v>SUSP</v>
      </c>
      <c r="Y478" s="5" t="str" cm="1">
        <f t="array" ref="Y478">IF(X478="CALL",INDEX(Subroutines!A:A,32-BIN2DEC(MID($B478,25,5))),"")</f>
        <v/>
      </c>
      <c r="Z478" s="5" t="str" cm="1">
        <f t="array" ref="Z478">IF(R478="Control",INDEX(EC!A:A,8-BIN2DEC(MID($B478,25,3))),"")</f>
        <v>{5}</v>
      </c>
      <c r="AA478" s="5" t="str" cm="1">
        <f t="array" ref="AA478">IF(R478="Control",INDEX(SR!A:A,4-BIN2DEC(MID($B478,28,2))),"")</f>
        <v>None</v>
      </c>
      <c r="AJ478" s="1" t="s">
        <v>466</v>
      </c>
    </row>
    <row r="479" spans="1:36" x14ac:dyDescent="0.25">
      <c r="A479" s="4" t="str">
        <f t="shared" si="65"/>
        <v>1DD</v>
      </c>
      <c r="B479" s="2" t="s">
        <v>467</v>
      </c>
      <c r="C479" s="35"/>
      <c r="D479" s="3"/>
      <c r="E479" s="3"/>
      <c r="F479" s="3"/>
      <c r="G479" s="3"/>
      <c r="H479" s="3">
        <f t="shared" si="66"/>
        <v>0</v>
      </c>
      <c r="I479" s="27" t="str" cm="1">
        <f t="array" ref="I479">IF(H479=0,INDEX(Source1!A:A, 32-BIN2DEC(LEFT($B479,5))),"--")</f>
        <v>TEMP</v>
      </c>
      <c r="J479" s="63" t="str">
        <f t="shared" si="64"/>
        <v>--</v>
      </c>
      <c r="K479" s="27" t="str" cm="1">
        <f t="array" ref="K479">IF(H479=0,INDEX(Dest1!A:A,32-BIN2DEC(MID($B479,6,5))),"--")</f>
        <v>A</v>
      </c>
      <c r="L479" s="27">
        <f t="shared" si="67"/>
        <v>1</v>
      </c>
      <c r="M479" s="27" t="str" cm="1">
        <f t="array" ref="M479">IF(AND(I479&lt;&gt;"CONST",L479=0),INDEX(Source2!A:A,16-BIN2DEC(MID($B479,11,4))),"--")</f>
        <v>--</v>
      </c>
      <c r="N479" s="23" t="str" cm="1">
        <f t="array" ref="N479">IF(AND(I479&lt;&gt;"CONST",L479=0),INDEX('D2'!A:A,4-BIN2DEC(MID($B479,15,2))),"--")</f>
        <v>--</v>
      </c>
      <c r="O479" s="6">
        <f t="shared" si="71"/>
        <v>1</v>
      </c>
      <c r="P479" s="6">
        <f t="shared" si="68"/>
        <v>0</v>
      </c>
      <c r="Q479" s="6">
        <f t="shared" si="69"/>
        <v>0</v>
      </c>
      <c r="R479" s="3" t="str" cm="1">
        <f t="array" ref="R479">INDEX(Types!A:A,1+BIN2DEC(MID($B479,20,2)))</f>
        <v>Control</v>
      </c>
      <c r="S479" s="3" t="str" cm="1">
        <f t="array" ref="S479">IF(R479="ALU",INDEX(ALUOps!A:A,32-BIN2DEC(MID($B479,22,5))),"")</f>
        <v/>
      </c>
      <c r="T479" s="3" t="str" cm="1">
        <f t="array" ref="T479">IF(R479="ALU",INDEX(Tmp!A:A,4-BIN2DEC(MID($B479,27,2))),"")</f>
        <v/>
      </c>
      <c r="U479" s="6" t="str">
        <f t="shared" si="70"/>
        <v/>
      </c>
      <c r="V479" t="str" cm="1">
        <f t="array" ref="V479">IF(R479="Jump",INDEX(Jcond!A:A,16-BIN2DEC(MID($B479,22,4))),"")</f>
        <v/>
      </c>
      <c r="W479" t="str">
        <f t="shared" si="72"/>
        <v/>
      </c>
      <c r="X479" s="5" t="str" cm="1">
        <f t="array" ref="X479">IF(R479="Control",INDEX(IC!A:A,16-BIN2DEC(MID($B479,21,4))),"")</f>
        <v>--</v>
      </c>
      <c r="Y479" s="5" t="str" cm="1">
        <f t="array" ref="Y479">IF(X479="CALL",INDEX(Subroutines!A:A,32-BIN2DEC(MID($B479,25,5))),"")</f>
        <v/>
      </c>
      <c r="Z479" s="5" t="str" cm="1">
        <f t="array" ref="Z479">IF(R479="Control",INDEX(EC!A:A,8-BIN2DEC(MID($B479,25,3))),"")</f>
        <v>--</v>
      </c>
      <c r="AA479" s="5" t="str" cm="1">
        <f t="array" ref="AA479">IF(R479="Control",INDEX(SR!A:A,4-BIN2DEC(MID($B479,28,2))),"")</f>
        <v>--</v>
      </c>
    </row>
    <row r="480" spans="1:36" x14ac:dyDescent="0.25">
      <c r="A480" s="4" t="str">
        <f t="shared" si="65"/>
        <v>1DE</v>
      </c>
      <c r="B480" s="2" t="s">
        <v>468</v>
      </c>
      <c r="C480" s="35"/>
      <c r="D480" s="3"/>
      <c r="E480" s="3"/>
      <c r="F480" s="3"/>
      <c r="G480" s="3"/>
      <c r="H480" s="3">
        <f t="shared" si="66"/>
        <v>0</v>
      </c>
      <c r="I480" s="27" t="str" cm="1">
        <f t="array" ref="I480">IF(H480=0,INDEX(Source1!A:A, 32-BIN2DEC(LEFT($B480,5))),"--")</f>
        <v>AH</v>
      </c>
      <c r="J480" s="63" t="str">
        <f t="shared" si="64"/>
        <v>--</v>
      </c>
      <c r="K480" s="27" t="str" cm="1">
        <f t="array" ref="K480">IF(H480=0,INDEX(Dest1!A:A,32-BIN2DEC(MID($B480,6,5))),"--")</f>
        <v>tmpBL</v>
      </c>
      <c r="L480" s="27">
        <f t="shared" si="67"/>
        <v>1</v>
      </c>
      <c r="M480" s="27" t="str" cm="1">
        <f t="array" ref="M480">IF(AND(I480&lt;&gt;"CONST",L480=0),INDEX(Source2!A:A,16-BIN2DEC(MID($B480,11,4))),"--")</f>
        <v>--</v>
      </c>
      <c r="N480" s="23" t="str" cm="1">
        <f t="array" ref="N480">IF(AND(I480&lt;&gt;"CONST",L480=0),INDEX('D2'!A:A,4-BIN2DEC(MID($B480,15,2))),"--")</f>
        <v>--</v>
      </c>
      <c r="O480" s="6">
        <f t="shared" si="71"/>
        <v>0</v>
      </c>
      <c r="P480" s="6">
        <f t="shared" si="68"/>
        <v>0</v>
      </c>
      <c r="Q480" s="6">
        <f t="shared" si="69"/>
        <v>0</v>
      </c>
      <c r="R480" s="3" t="str" cm="1">
        <f t="array" ref="R480">INDEX(Types!A:A,1+BIN2DEC(MID($B480,20,2)))</f>
        <v>Control</v>
      </c>
      <c r="S480" s="3" t="str" cm="1">
        <f t="array" ref="S480">IF(R480="ALU",INDEX(ALUOps!A:A,32-BIN2DEC(MID($B480,22,5))),"")</f>
        <v/>
      </c>
      <c r="T480" s="3" t="str" cm="1">
        <f t="array" ref="T480">IF(R480="ALU",INDEX(Tmp!A:A,4-BIN2DEC(MID($B480,27,2))),"")</f>
        <v/>
      </c>
      <c r="U480" s="6" t="str">
        <f t="shared" si="70"/>
        <v/>
      </c>
      <c r="V480" t="str" cm="1">
        <f t="array" ref="V480">IF(R480="Jump",INDEX(Jcond!A:A,16-BIN2DEC(MID($B480,22,4))),"")</f>
        <v/>
      </c>
      <c r="W480" t="str">
        <f t="shared" si="72"/>
        <v/>
      </c>
      <c r="X480" s="5" t="str" cm="1">
        <f t="array" ref="X480">IF(R480="Control",INDEX(IC!A:A,16-BIN2DEC(MID($B480,21,4))),"")</f>
        <v>--</v>
      </c>
      <c r="Y480" s="5" t="str" cm="1">
        <f t="array" ref="Y480">IF(X480="CALL",INDEX(Subroutines!A:A,32-BIN2DEC(MID($B480,25,5))),"")</f>
        <v/>
      </c>
      <c r="Z480" s="5" t="str" cm="1">
        <f t="array" ref="Z480">IF(R480="Control",INDEX(EC!A:A,8-BIN2DEC(MID($B480,25,3))),"")</f>
        <v>--</v>
      </c>
      <c r="AA480" s="5" t="str" cm="1">
        <f t="array" ref="AA480">IF(R480="Control",INDEX(SR!A:A,4-BIN2DEC(MID($B480,28,2))),"")</f>
        <v>--</v>
      </c>
    </row>
    <row r="481" spans="1:36" s="9" customFormat="1" ht="15.75" thickBot="1" x14ac:dyDescent="0.3">
      <c r="A481" s="7" t="str">
        <f>DEC2HEX(ROW(A480)-ROW($A$1),3)</f>
        <v>1DF</v>
      </c>
      <c r="B481" s="8" t="s">
        <v>469</v>
      </c>
      <c r="C481" s="38"/>
      <c r="D481" s="10"/>
      <c r="E481" s="10"/>
      <c r="F481" s="10"/>
      <c r="G481" s="10"/>
      <c r="H481" s="10">
        <f t="shared" si="66"/>
        <v>0</v>
      </c>
      <c r="I481" s="30" t="str" cm="1">
        <f t="array" ref="I481">IF(H481=0,INDEX(Source1!A:A, 32-BIN2DEC(LEFT($B481,5))),"--")</f>
        <v>tmpC</v>
      </c>
      <c r="J481" s="66" t="str">
        <f t="shared" si="64"/>
        <v>--</v>
      </c>
      <c r="K481" s="30" t="str" cm="1">
        <f t="array" ref="K481">IF(H481=0,INDEX(Dest1!A:A,32-BIN2DEC(MID($B481,6,5))),"--")</f>
        <v>A</v>
      </c>
      <c r="L481" s="30">
        <f t="shared" si="67"/>
        <v>1</v>
      </c>
      <c r="M481" s="30" t="str" cm="1">
        <f t="array" ref="M481">IF(AND(I481&lt;&gt;"CONST",L481=0),INDEX(Source2!A:A,16-BIN2DEC(MID($B481,11,4))),"--")</f>
        <v>--</v>
      </c>
      <c r="N481" s="26" t="str" cm="1">
        <f t="array" ref="N481">IF(AND(I481&lt;&gt;"CONST",L481=0),INDEX('D2'!A:A,4-BIN2DEC(MID($B481,15,2))),"--")</f>
        <v>--</v>
      </c>
      <c r="O481" s="11">
        <f t="shared" si="71"/>
        <v>0</v>
      </c>
      <c r="P481" s="11">
        <f t="shared" si="68"/>
        <v>0</v>
      </c>
      <c r="Q481" s="11">
        <f t="shared" si="69"/>
        <v>0</v>
      </c>
      <c r="R481" s="10" t="str" cm="1">
        <f t="array" ref="R481">INDEX(Types!A:A,1+BIN2DEC(MID($B481,20,2)))</f>
        <v>Control</v>
      </c>
      <c r="S481" s="10" t="str" cm="1">
        <f t="array" ref="S481">IF(R481="ALU",INDEX(ALUOps!A:A,32-BIN2DEC(MID($B481,22,5))),"")</f>
        <v/>
      </c>
      <c r="T481" s="10" t="str" cm="1">
        <f t="array" ref="T481">IF(R481="ALU",INDEX(Tmp!A:A,4-BIN2DEC(MID($B481,27,2))),"")</f>
        <v/>
      </c>
      <c r="U481" s="11" t="str">
        <f t="shared" si="70"/>
        <v/>
      </c>
      <c r="V481" s="9" t="str" cm="1">
        <f t="array" ref="V481">IF(R481="Jump",INDEX(Jcond!A:A,16-BIN2DEC(MID($B481,22,4))),"")</f>
        <v/>
      </c>
      <c r="W481" s="9" t="str">
        <f t="shared" si="72"/>
        <v/>
      </c>
      <c r="X481" s="54" t="str" cm="1">
        <f t="array" ref="X481">IF(R481="Control",INDEX(IC!A:A,16-BIN2DEC(MID($B481,21,4))),"")</f>
        <v>CALL</v>
      </c>
      <c r="Y481" s="54" t="str" cm="1">
        <f t="array" ref="Y481">IF(X481="CALL",INDEX(Subroutines!A:A,32-BIN2DEC(MID($B481,25,5))),"")</f>
        <v>INT</v>
      </c>
      <c r="Z481" s="54" t="str" cm="1">
        <f t="array" ref="Z481">IF(R481="Control",INDEX(EC!A:A,8-BIN2DEC(MID($B481,25,3))),"")</f>
        <v>{0}</v>
      </c>
      <c r="AA481" s="54" t="str" cm="1">
        <f t="array" ref="AA481">IF(R481="Control",INDEX(SR!A:A,4-BIN2DEC(MID($B481,28,2))),"")</f>
        <v>SS</v>
      </c>
      <c r="AE481" s="60"/>
    </row>
    <row r="482" spans="1:36" x14ac:dyDescent="0.25">
      <c r="A482" s="4" t="str">
        <f t="shared" si="65"/>
        <v>1E0</v>
      </c>
      <c r="B482" s="2" t="s">
        <v>470</v>
      </c>
      <c r="C482" s="35"/>
      <c r="D482" s="2" t="s">
        <v>465</v>
      </c>
      <c r="E482" s="2" t="s">
        <v>930</v>
      </c>
      <c r="F482" s="2" t="s">
        <v>462</v>
      </c>
      <c r="G482" s="2"/>
      <c r="H482" s="3">
        <f t="shared" si="66"/>
        <v>0</v>
      </c>
      <c r="I482" s="27" t="str" cm="1">
        <f t="array" ref="I482">IF(H482=0,INDEX(Source1!A:A, 32-BIN2DEC(LEFT($B482,5))),"--")</f>
        <v>ZERO</v>
      </c>
      <c r="J482" s="63" t="str">
        <f t="shared" si="64"/>
        <v>--</v>
      </c>
      <c r="K482" s="27" t="str" cm="1">
        <f t="array" ref="K482">IF(H482=0,INDEX(Dest1!A:A,32-BIN2DEC(MID($B482,6,5))),"--")</f>
        <v>DP</v>
      </c>
      <c r="L482" s="27">
        <f t="shared" si="67"/>
        <v>1</v>
      </c>
      <c r="M482" s="27" t="str" cm="1">
        <f t="array" ref="M482">IF(AND(I482&lt;&gt;"CONST",L482=0),INDEX(Source2!A:A,16-BIN2DEC(MID($B482,11,4))),"--")</f>
        <v>--</v>
      </c>
      <c r="N482" s="23" t="str" cm="1">
        <f t="array" ref="N482">IF(AND(I482&lt;&gt;"CONST",L482=0),INDEX('D2'!A:A,4-BIN2DEC(MID($B482,15,2))),"--")</f>
        <v>--</v>
      </c>
      <c r="O482" s="6">
        <f t="shared" si="71"/>
        <v>0</v>
      </c>
      <c r="P482" s="6">
        <f t="shared" si="68"/>
        <v>0</v>
      </c>
      <c r="Q482" s="6">
        <f t="shared" si="69"/>
        <v>0</v>
      </c>
      <c r="R482" s="3" t="str" cm="1">
        <f t="array" ref="R482">INDEX(Types!A:A,1+BIN2DEC(MID($B482,20,2)))</f>
        <v>Control</v>
      </c>
      <c r="S482" s="3" t="str" cm="1">
        <f t="array" ref="S482">IF(R482="ALU",INDEX(ALUOps!A:A,32-BIN2DEC(MID($B482,22,5))),"")</f>
        <v/>
      </c>
      <c r="T482" s="3" t="str" cm="1">
        <f t="array" ref="T482">IF(R482="ALU",INDEX(Tmp!A:A,4-BIN2DEC(MID($B482,27,2))),"")</f>
        <v/>
      </c>
      <c r="U482" s="6" t="str">
        <f t="shared" si="70"/>
        <v/>
      </c>
      <c r="V482" t="str" cm="1">
        <f t="array" ref="V482">IF(R482="Jump",INDEX(Jcond!A:A,16-BIN2DEC(MID($B482,22,4))),"")</f>
        <v/>
      </c>
      <c r="W482" t="str">
        <f t="shared" si="72"/>
        <v/>
      </c>
      <c r="X482" s="5" t="str" cm="1">
        <f t="array" ref="X482">IF(R482="Control",INDEX(IC!A:A,16-BIN2DEC(MID($B482,21,4))),"")</f>
        <v>SUSP</v>
      </c>
      <c r="Y482" s="5" t="str" cm="1">
        <f t="array" ref="Y482">IF(X482="CALL",INDEX(Subroutines!A:A,32-BIN2DEC(MID($B482,25,5))),"")</f>
        <v/>
      </c>
      <c r="Z482" s="5" t="str" cm="1">
        <f t="array" ref="Z482">IF(R482="Control",INDEX(EC!A:A,8-BIN2DEC(MID($B482,25,3))),"")</f>
        <v>{5}</v>
      </c>
      <c r="AA482" s="5" t="str" cm="1">
        <f t="array" ref="AA482">IF(R482="Control",INDEX(SR!A:A,4-BIN2DEC(MID($B482,28,2))),"")</f>
        <v>None</v>
      </c>
      <c r="AJ482" s="1" t="s">
        <v>466</v>
      </c>
    </row>
    <row r="483" spans="1:36" x14ac:dyDescent="0.25">
      <c r="A483" s="4" t="str">
        <f t="shared" si="65"/>
        <v>1E1</v>
      </c>
      <c r="B483" s="2" t="s">
        <v>168</v>
      </c>
      <c r="C483" s="35"/>
      <c r="D483" s="3"/>
      <c r="E483" s="3"/>
      <c r="F483" s="3"/>
      <c r="G483" s="3"/>
      <c r="H483" s="3">
        <f t="shared" si="66"/>
        <v>0</v>
      </c>
      <c r="I483" s="27" t="str" cm="1">
        <f t="array" ref="I483">IF(H483=0,INDEX(Source1!A:A, 32-BIN2DEC(LEFT($B483,5))),"--")</f>
        <v>TEMP</v>
      </c>
      <c r="J483" s="63" t="str">
        <f t="shared" si="64"/>
        <v>--</v>
      </c>
      <c r="K483" s="27" t="str" cm="1">
        <f t="array" ref="K483">IF(H483=0,INDEX(Dest1!A:A,32-BIN2DEC(MID($B483,6,5))),"--")</f>
        <v>tmpB</v>
      </c>
      <c r="L483" s="27">
        <f t="shared" si="67"/>
        <v>1</v>
      </c>
      <c r="M483" s="27" t="str" cm="1">
        <f t="array" ref="M483">IF(AND(I483&lt;&gt;"CONST",L483=0),INDEX(Source2!A:A,16-BIN2DEC(MID($B483,11,4))),"--")</f>
        <v>--</v>
      </c>
      <c r="N483" s="23" t="str" cm="1">
        <f t="array" ref="N483">IF(AND(I483&lt;&gt;"CONST",L483=0),INDEX('D2'!A:A,4-BIN2DEC(MID($B483,15,2))),"--")</f>
        <v>--</v>
      </c>
      <c r="O483" s="6">
        <f t="shared" si="71"/>
        <v>1</v>
      </c>
      <c r="P483" s="6">
        <f t="shared" si="68"/>
        <v>0</v>
      </c>
      <c r="Q483" s="6">
        <f t="shared" si="69"/>
        <v>0</v>
      </c>
      <c r="R483" s="3" t="str" cm="1">
        <f t="array" ref="R483">INDEX(Types!A:A,1+BIN2DEC(MID($B483,20,2)))</f>
        <v>Control</v>
      </c>
      <c r="S483" s="3" t="str" cm="1">
        <f t="array" ref="S483">IF(R483="ALU",INDEX(ALUOps!A:A,32-BIN2DEC(MID($B483,22,5))),"")</f>
        <v/>
      </c>
      <c r="T483" s="3" t="str" cm="1">
        <f t="array" ref="T483">IF(R483="ALU",INDEX(Tmp!A:A,4-BIN2DEC(MID($B483,27,2))),"")</f>
        <v/>
      </c>
      <c r="U483" s="6" t="str">
        <f t="shared" si="70"/>
        <v/>
      </c>
      <c r="V483" t="str" cm="1">
        <f t="array" ref="V483">IF(R483="Jump",INDEX(Jcond!A:A,16-BIN2DEC(MID($B483,22,4))),"")</f>
        <v/>
      </c>
      <c r="W483" t="str">
        <f t="shared" si="72"/>
        <v/>
      </c>
      <c r="X483" s="5" t="str" cm="1">
        <f t="array" ref="X483">IF(R483="Control",INDEX(IC!A:A,16-BIN2DEC(MID($B483,21,4))),"")</f>
        <v>--</v>
      </c>
      <c r="Y483" s="5" t="str" cm="1">
        <f t="array" ref="Y483">IF(X483="CALL",INDEX(Subroutines!A:A,32-BIN2DEC(MID($B483,25,5))),"")</f>
        <v/>
      </c>
      <c r="Z483" s="5" t="str" cm="1">
        <f t="array" ref="Z483">IF(R483="Control",INDEX(EC!A:A,8-BIN2DEC(MID($B483,25,3))),"")</f>
        <v>--</v>
      </c>
      <c r="AA483" s="5" t="str" cm="1">
        <f t="array" ref="AA483">IF(R483="Control",INDEX(SR!A:A,4-BIN2DEC(MID($B483,28,2))),"")</f>
        <v>--</v>
      </c>
    </row>
    <row r="484" spans="1:36" x14ac:dyDescent="0.25">
      <c r="A484" s="4" t="str">
        <f t="shared" si="65"/>
        <v>1E2</v>
      </c>
      <c r="B484" s="2" t="s">
        <v>471</v>
      </c>
      <c r="C484" s="35"/>
      <c r="D484" s="3"/>
      <c r="E484" s="3"/>
      <c r="F484" s="3"/>
      <c r="G484" s="3"/>
      <c r="H484" s="3">
        <f t="shared" si="66"/>
        <v>0</v>
      </c>
      <c r="I484" s="27" t="str" cm="1">
        <f t="array" ref="I484">IF(H484=0,INDEX(Source1!A:A, 32-BIN2DEC(LEFT($B484,5))),"--")</f>
        <v>ZERO</v>
      </c>
      <c r="J484" s="63" t="str">
        <f t="shared" si="64"/>
        <v>--</v>
      </c>
      <c r="K484" s="27" t="str" cm="1">
        <f t="array" ref="K484">IF(H484=0,INDEX(Dest1!A:A,32-BIN2DEC(MID($B484,6,5))),"--")</f>
        <v>DP</v>
      </c>
      <c r="L484" s="27">
        <f t="shared" si="67"/>
        <v>1</v>
      </c>
      <c r="M484" s="27" t="str" cm="1">
        <f t="array" ref="M484">IF(AND(I484&lt;&gt;"CONST",L484=0),INDEX(Source2!A:A,16-BIN2DEC(MID($B484,11,4))),"--")</f>
        <v>--</v>
      </c>
      <c r="N484" s="23" t="str" cm="1">
        <f t="array" ref="N484">IF(AND(I484&lt;&gt;"CONST",L484=0),INDEX('D2'!A:A,4-BIN2DEC(MID($B484,15,2))),"--")</f>
        <v>--</v>
      </c>
      <c r="O484" s="6">
        <f t="shared" si="71"/>
        <v>0</v>
      </c>
      <c r="P484" s="6">
        <f t="shared" si="68"/>
        <v>0</v>
      </c>
      <c r="Q484" s="6">
        <f t="shared" si="69"/>
        <v>0</v>
      </c>
      <c r="R484" s="3" t="str" cm="1">
        <f t="array" ref="R484">INDEX(Types!A:A,1+BIN2DEC(MID($B484,20,2)))</f>
        <v>Control</v>
      </c>
      <c r="S484" s="3" t="str" cm="1">
        <f t="array" ref="S484">IF(R484="ALU",INDEX(ALUOps!A:A,32-BIN2DEC(MID($B484,22,5))),"")</f>
        <v/>
      </c>
      <c r="T484" s="3" t="str" cm="1">
        <f t="array" ref="T484">IF(R484="ALU",INDEX(Tmp!A:A,4-BIN2DEC(MID($B484,27,2))),"")</f>
        <v/>
      </c>
      <c r="U484" s="6" t="str">
        <f t="shared" si="70"/>
        <v/>
      </c>
      <c r="V484" t="str" cm="1">
        <f t="array" ref="V484">IF(R484="Jump",INDEX(Jcond!A:A,16-BIN2DEC(MID($B484,22,4))),"")</f>
        <v/>
      </c>
      <c r="W484" t="str">
        <f t="shared" si="72"/>
        <v/>
      </c>
      <c r="X484" s="5" t="str" cm="1">
        <f t="array" ref="X484">IF(R484="Control",INDEX(IC!A:A,16-BIN2DEC(MID($B484,21,4))),"")</f>
        <v>--</v>
      </c>
      <c r="Y484" s="5" t="str" cm="1">
        <f t="array" ref="Y484">IF(X484="CALL",INDEX(Subroutines!A:A,32-BIN2DEC(MID($B484,25,5))),"")</f>
        <v/>
      </c>
      <c r="Z484" s="5" t="str" cm="1">
        <f t="array" ref="Z484">IF(R484="Control",INDEX(EC!A:A,8-BIN2DEC(MID($B484,25,3))),"")</f>
        <v>{5}</v>
      </c>
      <c r="AA484" s="5" t="str" cm="1">
        <f t="array" ref="AA484">IF(R484="Control",INDEX(SR!A:A,4-BIN2DEC(MID($B484,28,2))),"")</f>
        <v>None</v>
      </c>
    </row>
    <row r="485" spans="1:36" s="9" customFormat="1" ht="15.75" thickBot="1" x14ac:dyDescent="0.3">
      <c r="A485" s="7" t="str">
        <f t="shared" si="65"/>
        <v>1E3</v>
      </c>
      <c r="B485" s="8" t="s">
        <v>472</v>
      </c>
      <c r="C485" s="38"/>
      <c r="D485" s="10"/>
      <c r="E485" s="10"/>
      <c r="F485" s="10"/>
      <c r="G485" s="10"/>
      <c r="H485" s="10">
        <f t="shared" si="66"/>
        <v>0</v>
      </c>
      <c r="I485" s="30" t="str" cm="1">
        <f t="array" ref="I485">IF(H485=0,INDEX(Source1!A:A, 32-BIN2DEC(LEFT($B485,5))),"--")</f>
        <v>TEMP</v>
      </c>
      <c r="J485" s="66" t="str">
        <f t="shared" si="64"/>
        <v>--</v>
      </c>
      <c r="K485" s="30" t="str" cm="1">
        <f t="array" ref="K485">IF(H485=0,INDEX(Dest1!A:A,32-BIN2DEC(MID($B485,6,5))),"--")</f>
        <v>tmpB</v>
      </c>
      <c r="L485" s="30">
        <f t="shared" si="67"/>
        <v>1</v>
      </c>
      <c r="M485" s="30" t="str" cm="1">
        <f t="array" ref="M485">IF(AND(I485&lt;&gt;"CONST",L485=0),INDEX(Source2!A:A,16-BIN2DEC(MID($B485,11,4))),"--")</f>
        <v>--</v>
      </c>
      <c r="N485" s="26" t="str" cm="1">
        <f t="array" ref="N485">IF(AND(I485&lt;&gt;"CONST",L485=0),INDEX('D2'!A:A,4-BIN2DEC(MID($B485,15,2))),"--")</f>
        <v>--</v>
      </c>
      <c r="O485" s="11">
        <f t="shared" si="71"/>
        <v>1</v>
      </c>
      <c r="P485" s="11">
        <f t="shared" si="68"/>
        <v>0</v>
      </c>
      <c r="Q485" s="11">
        <f t="shared" si="69"/>
        <v>0</v>
      </c>
      <c r="R485" s="10" t="str" cm="1">
        <f t="array" ref="R485">INDEX(Types!A:A,1+BIN2DEC(MID($B485,20,2)))</f>
        <v>Control</v>
      </c>
      <c r="S485" s="10" t="str" cm="1">
        <f t="array" ref="S485">IF(R485="ALU",INDEX(ALUOps!A:A,32-BIN2DEC(MID($B485,22,5))),"")</f>
        <v/>
      </c>
      <c r="T485" s="10" t="str" cm="1">
        <f t="array" ref="T485">IF(R485="ALU",INDEX(Tmp!A:A,4-BIN2DEC(MID($B485,27,2))),"")</f>
        <v/>
      </c>
      <c r="U485" s="11" t="str">
        <f t="shared" si="70"/>
        <v/>
      </c>
      <c r="V485" s="9" t="str" cm="1">
        <f t="array" ref="V485">IF(R485="Jump",INDEX(Jcond!A:A,16-BIN2DEC(MID($B485,22,4))),"")</f>
        <v/>
      </c>
      <c r="W485" s="9" t="str">
        <f t="shared" si="72"/>
        <v/>
      </c>
      <c r="X485" s="54" t="str" cm="1">
        <f t="array" ref="X485">IF(R485="Control",INDEX(IC!A:A,16-BIN2DEC(MID($B485,21,4))),"")</f>
        <v>CALL</v>
      </c>
      <c r="Y485" s="54" t="str" cm="1">
        <f t="array" ref="Y485">IF(X485="CALL",INDEX(Subroutines!A:A,32-BIN2DEC(MID($B485,25,5))),"")</f>
        <v>INT</v>
      </c>
      <c r="Z485" s="54" t="str" cm="1">
        <f t="array" ref="Z485">IF(R485="Control",INDEX(EC!A:A,8-BIN2DEC(MID($B485,25,3))),"")</f>
        <v>{0}</v>
      </c>
      <c r="AA485" s="54" t="str" cm="1">
        <f t="array" ref="AA485">IF(R485="Control",INDEX(SR!A:A,4-BIN2DEC(MID($B485,28,2))),"")</f>
        <v>SS</v>
      </c>
      <c r="AE485" s="60"/>
    </row>
    <row r="486" spans="1:36" x14ac:dyDescent="0.25">
      <c r="A486" s="4" t="str">
        <f t="shared" si="65"/>
        <v>1E4</v>
      </c>
      <c r="B486" s="2" t="s">
        <v>238</v>
      </c>
      <c r="C486" s="35"/>
      <c r="D486" s="2" t="s">
        <v>473</v>
      </c>
      <c r="E486" s="2" t="s">
        <v>930</v>
      </c>
      <c r="F486" s="2" t="s">
        <v>462</v>
      </c>
      <c r="G486" s="2"/>
      <c r="H486" s="3">
        <f t="shared" si="66"/>
        <v>1</v>
      </c>
      <c r="I486" s="27" t="str" cm="1">
        <f t="array" ref="I486">IF(H486=0,INDEX(Source1!A:A, 32-BIN2DEC(LEFT($B486,5))),"--")</f>
        <v>--</v>
      </c>
      <c r="J486" s="63" t="str">
        <f t="shared" si="64"/>
        <v>--</v>
      </c>
      <c r="K486" s="27" t="str" cm="1">
        <f t="array" ref="K486">IF(H486=0,INDEX(Dest1!A:A,32-BIN2DEC(MID($B486,6,5))),"--")</f>
        <v>--</v>
      </c>
      <c r="L486" s="27">
        <f t="shared" si="67"/>
        <v>1</v>
      </c>
      <c r="M486" s="27" t="str" cm="1">
        <f t="array" ref="M486">IF(AND(I486&lt;&gt;"CONST",L486=0),INDEX(Source2!A:A,16-BIN2DEC(MID($B486,11,4))),"--")</f>
        <v>--</v>
      </c>
      <c r="N486" s="23" t="str" cm="1">
        <f t="array" ref="N486">IF(AND(I486&lt;&gt;"CONST",L486=0),INDEX('D2'!A:A,4-BIN2DEC(MID($B486,15,2))),"--")</f>
        <v>--</v>
      </c>
      <c r="O486" s="6">
        <f t="shared" si="71"/>
        <v>0</v>
      </c>
      <c r="P486" s="6">
        <f t="shared" si="68"/>
        <v>0</v>
      </c>
      <c r="Q486" s="6">
        <f t="shared" si="69"/>
        <v>0</v>
      </c>
      <c r="R486" s="3" t="str" cm="1">
        <f t="array" ref="R486">INDEX(Types!A:A,1+BIN2DEC(MID($B486,20,2)))</f>
        <v>ALU</v>
      </c>
      <c r="S486" s="3" t="str" cm="1">
        <f t="array" ref="S486">IF(R486="ALU",INDEX(ALUOps!A:A,32-BIN2DEC(MID($B486,22,5))),"")</f>
        <v>INC2</v>
      </c>
      <c r="T486" s="3" t="str" cm="1">
        <f t="array" ref="T486">IF(R486="ALU",INDEX(Tmp!A:A,4-BIN2DEC(MID($B486,27,2))),"")</f>
        <v>tmpA</v>
      </c>
      <c r="U486" s="6">
        <f t="shared" si="70"/>
        <v>0</v>
      </c>
      <c r="V486" t="str" cm="1">
        <f t="array" ref="V486">IF(R486="Jump",INDEX(Jcond!A:A,16-BIN2DEC(MID($B486,22,4))),"")</f>
        <v/>
      </c>
      <c r="W486" t="str">
        <f t="shared" si="72"/>
        <v/>
      </c>
      <c r="X486" s="5" t="str" cm="1">
        <f t="array" ref="X486">IF(R486="Control",INDEX(IC!A:A,16-BIN2DEC(MID($B486,21,4))),"")</f>
        <v/>
      </c>
      <c r="Y486" s="5" t="str" cm="1">
        <f t="array" ref="Y486">IF(X486="CALL",INDEX(Subroutines!A:A,32-BIN2DEC(MID($B486,25,5))),"")</f>
        <v/>
      </c>
      <c r="Z486" s="5" t="str" cm="1">
        <f t="array" ref="Z486">IF(R486="Control",INDEX(EC!A:A,8-BIN2DEC(MID($B486,25,3))),"")</f>
        <v/>
      </c>
      <c r="AA486" s="5" t="str" cm="1">
        <f t="array" ref="AA486">IF(R486="Control",INDEX(SR!A:A,4-BIN2DEC(MID($B486,28,2))),"")</f>
        <v/>
      </c>
      <c r="AC486" t="s">
        <v>1182</v>
      </c>
      <c r="AD486" s="61" t="s">
        <v>1025</v>
      </c>
      <c r="AJ486" s="1" t="s">
        <v>474</v>
      </c>
    </row>
    <row r="487" spans="1:36" x14ac:dyDescent="0.25">
      <c r="A487" s="4" t="str">
        <f t="shared" si="65"/>
        <v>1E5</v>
      </c>
      <c r="B487" s="2" t="s">
        <v>475</v>
      </c>
      <c r="C487" s="35"/>
      <c r="D487" s="3"/>
      <c r="E487" s="3"/>
      <c r="F487" s="3"/>
      <c r="G487" s="3"/>
      <c r="H487" s="3">
        <f t="shared" si="66"/>
        <v>0</v>
      </c>
      <c r="I487" s="27" t="str" cm="1">
        <f t="array" ref="I487">IF(H487=0,INDEX(Source1!A:A, 32-BIN2DEC(LEFT($B487,5))),"--")</f>
        <v>SIGMA</v>
      </c>
      <c r="J487" s="63" t="str">
        <f t="shared" si="64"/>
        <v>--</v>
      </c>
      <c r="K487" s="27" t="str" cm="1">
        <f t="array" ref="K487">IF(H487=0,INDEX(Dest1!A:A,32-BIN2DEC(MID($B487,6,5))),"--")</f>
        <v>DP</v>
      </c>
      <c r="L487" s="27">
        <f t="shared" si="67"/>
        <v>0</v>
      </c>
      <c r="M487" s="27" t="str" cm="1">
        <f t="array" ref="M487">IF(AND(I487&lt;&gt;"CONST",L487=0),INDEX(Source2!A:A,16-BIN2DEC(MID($B487,11,4))),"--")</f>
        <v>SIGMA</v>
      </c>
      <c r="N487" s="23" t="str" cm="1">
        <f t="array" ref="N487">IF(AND(I487&lt;&gt;"CONST",L487=0),INDEX('D2'!A:A,4-BIN2DEC(MID($B487,15,2))),"--")</f>
        <v>tmpA</v>
      </c>
      <c r="O487" s="6">
        <f t="shared" si="71"/>
        <v>0</v>
      </c>
      <c r="P487" s="6">
        <f t="shared" si="68"/>
        <v>0</v>
      </c>
      <c r="Q487" s="6">
        <f t="shared" si="69"/>
        <v>0</v>
      </c>
      <c r="R487" s="3" t="str" cm="1">
        <f t="array" ref="R487">INDEX(Types!A:A,1+BIN2DEC(MID($B487,20,2)))</f>
        <v>Control</v>
      </c>
      <c r="S487" s="3" t="str" cm="1">
        <f t="array" ref="S487">IF(R487="ALU",INDEX(ALUOps!A:A,32-BIN2DEC(MID($B487,22,5))),"")</f>
        <v/>
      </c>
      <c r="T487" s="3" t="str" cm="1">
        <f t="array" ref="T487">IF(R487="ALU",INDEX(Tmp!A:A,4-BIN2DEC(MID($B487,27,2))),"")</f>
        <v/>
      </c>
      <c r="U487" s="6" t="str">
        <f t="shared" si="70"/>
        <v/>
      </c>
      <c r="V487" t="str" cm="1">
        <f t="array" ref="V487">IF(R487="Jump",INDEX(Jcond!A:A,16-BIN2DEC(MID($B487,22,4))),"")</f>
        <v/>
      </c>
      <c r="W487" t="str">
        <f t="shared" si="72"/>
        <v/>
      </c>
      <c r="X487" s="5" t="str" cm="1">
        <f t="array" ref="X487">IF(R487="Control",INDEX(IC!A:A,16-BIN2DEC(MID($B487,21,4))),"")</f>
        <v>SUSP</v>
      </c>
      <c r="Y487" s="5" t="str" cm="1">
        <f t="array" ref="Y487">IF(X487="CALL",INDEX(Subroutines!A:A,32-BIN2DEC(MID($B487,25,5))),"")</f>
        <v/>
      </c>
      <c r="Z487" s="5" t="str" cm="1">
        <f t="array" ref="Z487">IF(R487="Control",INDEX(EC!A:A,8-BIN2DEC(MID($B487,25,3))),"")</f>
        <v>MR</v>
      </c>
      <c r="AA487" s="5" t="str" cm="1">
        <f t="array" ref="AA487">IF(R487="Control",INDEX(SR!A:A,4-BIN2DEC(MID($B487,28,2))),"")</f>
        <v>SS</v>
      </c>
      <c r="AE487" s="1" t="s">
        <v>1320</v>
      </c>
    </row>
    <row r="488" spans="1:36" x14ac:dyDescent="0.25">
      <c r="A488" s="4" t="str">
        <f t="shared" si="65"/>
        <v>1E6</v>
      </c>
      <c r="B488" s="2" t="s">
        <v>476</v>
      </c>
      <c r="C488" s="35"/>
      <c r="D488" s="3"/>
      <c r="E488" s="3"/>
      <c r="F488" s="3"/>
      <c r="G488" s="3"/>
      <c r="H488" s="3">
        <f t="shared" si="66"/>
        <v>0</v>
      </c>
      <c r="I488" s="27" t="str" cm="1">
        <f t="array" ref="I488">IF(H488=0,INDEX(Source1!A:A, 32-BIN2DEC(LEFT($B488,5))),"--")</f>
        <v>TEMP</v>
      </c>
      <c r="J488" s="63" t="str">
        <f t="shared" si="64"/>
        <v>--</v>
      </c>
      <c r="K488" s="27" t="str" cm="1">
        <f t="array" ref="K488">IF(H488=0,INDEX(Dest1!A:A,32-BIN2DEC(MID($B488,6,5))),"--")</f>
        <v>PC</v>
      </c>
      <c r="L488" s="27">
        <f t="shared" si="67"/>
        <v>1</v>
      </c>
      <c r="M488" s="27" t="str" cm="1">
        <f t="array" ref="M488">IF(AND(I488&lt;&gt;"CONST",L488=0),INDEX(Source2!A:A,16-BIN2DEC(MID($B488,11,4))),"--")</f>
        <v>--</v>
      </c>
      <c r="N488" s="23" t="str" cm="1">
        <f t="array" ref="N488">IF(AND(I488&lt;&gt;"CONST",L488=0),INDEX('D2'!A:A,4-BIN2DEC(MID($B488,15,2))),"--")</f>
        <v>--</v>
      </c>
      <c r="O488" s="6">
        <f t="shared" si="71"/>
        <v>1</v>
      </c>
      <c r="P488" s="6">
        <f t="shared" si="68"/>
        <v>0</v>
      </c>
      <c r="Q488" s="6">
        <f t="shared" si="69"/>
        <v>0</v>
      </c>
      <c r="R488" s="3" t="str" cm="1">
        <f t="array" ref="R488">INDEX(Types!A:A,1+BIN2DEC(MID($B488,20,2)))</f>
        <v>Control</v>
      </c>
      <c r="S488" s="3" t="str" cm="1">
        <f t="array" ref="S488">IF(R488="ALU",INDEX(ALUOps!A:A,32-BIN2DEC(MID($B488,22,5))),"")</f>
        <v/>
      </c>
      <c r="T488" s="3" t="str" cm="1">
        <f t="array" ref="T488">IF(R488="ALU",INDEX(Tmp!A:A,4-BIN2DEC(MID($B488,27,2))),"")</f>
        <v/>
      </c>
      <c r="U488" s="6" t="str">
        <f t="shared" si="70"/>
        <v/>
      </c>
      <c r="V488" t="str" cm="1">
        <f t="array" ref="V488">IF(R488="Jump",INDEX(Jcond!A:A,16-BIN2DEC(MID($B488,22,4))),"")</f>
        <v/>
      </c>
      <c r="W488" t="str">
        <f t="shared" si="72"/>
        <v/>
      </c>
      <c r="X488" s="5" t="str" cm="1">
        <f t="array" ref="X488">IF(R488="Control",INDEX(IC!A:A,16-BIN2DEC(MID($B488,21,4))),"")</f>
        <v>--</v>
      </c>
      <c r="Y488" s="5" t="str" cm="1">
        <f t="array" ref="Y488">IF(X488="CALL",INDEX(Subroutines!A:A,32-BIN2DEC(MID($B488,25,5))),"")</f>
        <v/>
      </c>
      <c r="Z488" s="5" t="str" cm="1">
        <f t="array" ref="Z488">IF(R488="Control",INDEX(EC!A:A,8-BIN2DEC(MID($B488,25,3))),"")</f>
        <v>--</v>
      </c>
      <c r="AA488" s="5" t="str" cm="1">
        <f t="array" ref="AA488">IF(R488="Control",INDEX(SR!A:A,4-BIN2DEC(MID($B488,28,2))),"")</f>
        <v>--</v>
      </c>
      <c r="AE488" s="1" t="s">
        <v>1325</v>
      </c>
    </row>
    <row r="489" spans="1:36" x14ac:dyDescent="0.25">
      <c r="A489" s="4" t="str">
        <f t="shared" si="65"/>
        <v>1E7</v>
      </c>
      <c r="B489" s="2" t="s">
        <v>232</v>
      </c>
      <c r="C489" s="35"/>
      <c r="D489" s="3"/>
      <c r="E489" s="3"/>
      <c r="F489" s="3"/>
      <c r="G489" s="3"/>
      <c r="H489" s="3">
        <f t="shared" si="66"/>
        <v>0</v>
      </c>
      <c r="I489" s="27" t="str" cm="1">
        <f t="array" ref="I489">IF(H489=0,INDEX(Source1!A:A, 32-BIN2DEC(LEFT($B489,5))),"--")</f>
        <v>SIGMA</v>
      </c>
      <c r="J489" s="63" t="str">
        <f t="shared" si="64"/>
        <v>--</v>
      </c>
      <c r="K489" s="27" t="str" cm="1">
        <f t="array" ref="K489">IF(H489=0,INDEX(Dest1!A:A,32-BIN2DEC(MID($B489,6,5))),"--")</f>
        <v>DP</v>
      </c>
      <c r="L489" s="27">
        <f t="shared" si="67"/>
        <v>0</v>
      </c>
      <c r="M489" s="27" t="str" cm="1">
        <f t="array" ref="M489">IF(AND(I489&lt;&gt;"CONST",L489=0),INDEX(Source2!A:A,16-BIN2DEC(MID($B489,11,4))),"--")</f>
        <v>SIGMA</v>
      </c>
      <c r="N489" s="23" t="str" cm="1">
        <f t="array" ref="N489">IF(AND(I489&lt;&gt;"CONST",L489=0),INDEX('D2'!A:A,4-BIN2DEC(MID($B489,15,2))),"--")</f>
        <v>tmpA</v>
      </c>
      <c r="O489" s="6">
        <f t="shared" si="71"/>
        <v>0</v>
      </c>
      <c r="P489" s="6">
        <f t="shared" si="68"/>
        <v>0</v>
      </c>
      <c r="Q489" s="6">
        <f t="shared" si="69"/>
        <v>0</v>
      </c>
      <c r="R489" s="3" t="str" cm="1">
        <f t="array" ref="R489">INDEX(Types!A:A,1+BIN2DEC(MID($B489,20,2)))</f>
        <v>Control</v>
      </c>
      <c r="S489" s="3" t="str" cm="1">
        <f t="array" ref="S489">IF(R489="ALU",INDEX(ALUOps!A:A,32-BIN2DEC(MID($B489,22,5))),"")</f>
        <v/>
      </c>
      <c r="T489" s="3" t="str" cm="1">
        <f t="array" ref="T489">IF(R489="ALU",INDEX(Tmp!A:A,4-BIN2DEC(MID($B489,27,2))),"")</f>
        <v/>
      </c>
      <c r="U489" s="6" t="str">
        <f t="shared" si="70"/>
        <v/>
      </c>
      <c r="V489" t="str" cm="1">
        <f t="array" ref="V489">IF(R489="Jump",INDEX(Jcond!A:A,16-BIN2DEC(MID($B489,22,4))),"")</f>
        <v/>
      </c>
      <c r="W489" t="str">
        <f t="shared" si="72"/>
        <v/>
      </c>
      <c r="X489" s="5" t="str" cm="1">
        <f t="array" ref="X489">IF(R489="Control",INDEX(IC!A:A,16-BIN2DEC(MID($B489,21,4))),"")</f>
        <v>--</v>
      </c>
      <c r="Y489" s="5" t="str" cm="1">
        <f t="array" ref="Y489">IF(X489="CALL",INDEX(Subroutines!A:A,32-BIN2DEC(MID($B489,25,5))),"")</f>
        <v/>
      </c>
      <c r="Z489" s="5" t="str" cm="1">
        <f t="array" ref="Z489">IF(R489="Control",INDEX(EC!A:A,8-BIN2DEC(MID($B489,25,3))),"")</f>
        <v>MR</v>
      </c>
      <c r="AA489" s="5" t="str" cm="1">
        <f t="array" ref="AA489">IF(R489="Control",INDEX(SR!A:A,4-BIN2DEC(MID($B489,28,2))),"")</f>
        <v>SS</v>
      </c>
      <c r="AE489" s="1" t="s">
        <v>1320</v>
      </c>
    </row>
    <row r="490" spans="1:36" x14ac:dyDescent="0.25">
      <c r="A490" s="4" t="str">
        <f t="shared" si="65"/>
        <v>1E8</v>
      </c>
      <c r="B490" s="2" t="s">
        <v>477</v>
      </c>
      <c r="C490" s="35"/>
      <c r="D490" s="2" t="s">
        <v>478</v>
      </c>
      <c r="E490" s="2" t="s">
        <v>930</v>
      </c>
      <c r="F490" s="2" t="s">
        <v>928</v>
      </c>
      <c r="G490" s="2"/>
      <c r="H490" s="3">
        <f t="shared" si="66"/>
        <v>0</v>
      </c>
      <c r="I490" s="27" t="str" cm="1">
        <f t="array" ref="I490">IF(H490=0,INDEX(Source1!A:A, 32-BIN2DEC(LEFT($B490,5))),"--")</f>
        <v>TEMP</v>
      </c>
      <c r="J490" s="63" t="str">
        <f t="shared" si="64"/>
        <v>--</v>
      </c>
      <c r="K490" s="27" t="str" cm="1">
        <f t="array" ref="K490">IF(H490=0,INDEX(Dest1!A:A,32-BIN2DEC(MID($B490,6,5))),"--")</f>
        <v>CS</v>
      </c>
      <c r="L490" s="27">
        <f t="shared" si="67"/>
        <v>1</v>
      </c>
      <c r="M490" s="27" t="str" cm="1">
        <f t="array" ref="M490">IF(AND(I490&lt;&gt;"CONST",L490=0),INDEX(Source2!A:A,16-BIN2DEC(MID($B490,11,4))),"--")</f>
        <v>--</v>
      </c>
      <c r="N490" s="23" t="str" cm="1">
        <f t="array" ref="N490">IF(AND(I490&lt;&gt;"CONST",L490=0),INDEX('D2'!A:A,4-BIN2DEC(MID($B490,15,2))),"--")</f>
        <v>--</v>
      </c>
      <c r="O490" s="6">
        <f t="shared" si="71"/>
        <v>1</v>
      </c>
      <c r="P490" s="6">
        <f t="shared" si="68"/>
        <v>0</v>
      </c>
      <c r="Q490" s="6">
        <f t="shared" si="69"/>
        <v>0</v>
      </c>
      <c r="R490" s="3" t="str" cm="1">
        <f t="array" ref="R490">INDEX(Types!A:A,1+BIN2DEC(MID($B490,20,2)))</f>
        <v>Control</v>
      </c>
      <c r="S490" s="3" t="str" cm="1">
        <f t="array" ref="S490">IF(R490="ALU",INDEX(ALUOps!A:A,32-BIN2DEC(MID($B490,22,5))),"")</f>
        <v/>
      </c>
      <c r="T490" s="3" t="str" cm="1">
        <f t="array" ref="T490">IF(R490="ALU",INDEX(Tmp!A:A,4-BIN2DEC(MID($B490,27,2))),"")</f>
        <v/>
      </c>
      <c r="U490" s="6" t="str">
        <f t="shared" si="70"/>
        <v/>
      </c>
      <c r="V490" t="str" cm="1">
        <f t="array" ref="V490">IF(R490="Jump",INDEX(Jcond!A:A,16-BIN2DEC(MID($B490,22,4))),"")</f>
        <v/>
      </c>
      <c r="W490" t="str">
        <f t="shared" si="72"/>
        <v/>
      </c>
      <c r="X490" s="5" t="str" cm="1">
        <f t="array" ref="X490">IF(R490="Control",INDEX(IC!A:A,16-BIN2DEC(MID($B490,21,4))),"")</f>
        <v>FLUSH</v>
      </c>
      <c r="Y490" s="5" t="str" cm="1">
        <f t="array" ref="Y490">IF(X490="CALL",INDEX(Subroutines!A:A,32-BIN2DEC(MID($B490,25,5))),"")</f>
        <v/>
      </c>
      <c r="Z490" s="5" t="str" cm="1">
        <f t="array" ref="Z490">IF(R490="Control",INDEX(EC!A:A,8-BIN2DEC(MID($B490,25,3))),"")</f>
        <v>--</v>
      </c>
      <c r="AA490" s="5" t="str" cm="1">
        <f t="array" ref="AA490">IF(R490="Control",INDEX(SR!A:A,4-BIN2DEC(MID($B490,28,2))),"")</f>
        <v>--</v>
      </c>
      <c r="AE490" s="1" t="s">
        <v>1326</v>
      </c>
      <c r="AJ490" s="1" t="s">
        <v>474</v>
      </c>
    </row>
    <row r="491" spans="1:36" x14ac:dyDescent="0.25">
      <c r="A491" s="4" t="str">
        <f t="shared" si="65"/>
        <v>1E9</v>
      </c>
      <c r="B491" s="2" t="s">
        <v>15</v>
      </c>
      <c r="C491" s="35"/>
      <c r="D491" s="3"/>
      <c r="E491" s="3"/>
      <c r="F491" s="3"/>
      <c r="G491" s="3"/>
      <c r="H491" s="3">
        <f t="shared" si="66"/>
        <v>0</v>
      </c>
      <c r="I491" s="27" t="str" cm="1">
        <f t="array" ref="I491">IF(H491=0,INDEX(Source1!A:A, 32-BIN2DEC(LEFT($B491,5))),"--")</f>
        <v>SIGMA</v>
      </c>
      <c r="J491" s="63" t="str">
        <f t="shared" si="64"/>
        <v>--</v>
      </c>
      <c r="K491" s="27" t="str" cm="1">
        <f t="array" ref="K491">IF(H491=0,INDEX(Dest1!A:A,32-BIN2DEC(MID($B491,6,5))),"--")</f>
        <v>SP</v>
      </c>
      <c r="L491" s="27">
        <f t="shared" si="67"/>
        <v>1</v>
      </c>
      <c r="M491" s="27" t="str" cm="1">
        <f t="array" ref="M491">IF(AND(I491&lt;&gt;"CONST",L491=0),INDEX(Source2!A:A,16-BIN2DEC(MID($B491,11,4))),"--")</f>
        <v>--</v>
      </c>
      <c r="N491" s="23" t="str" cm="1">
        <f t="array" ref="N491">IF(AND(I491&lt;&gt;"CONST",L491=0),INDEX('D2'!A:A,4-BIN2DEC(MID($B491,15,2))),"--")</f>
        <v>--</v>
      </c>
      <c r="O491" s="6">
        <f t="shared" si="71"/>
        <v>0</v>
      </c>
      <c r="P491" s="6">
        <f t="shared" si="68"/>
        <v>0</v>
      </c>
      <c r="Q491" s="6">
        <f t="shared" si="69"/>
        <v>0</v>
      </c>
      <c r="R491" s="3" t="str" cm="1">
        <f t="array" ref="R491">INDEX(Types!A:A,1+BIN2DEC(MID($B491,20,2)))</f>
        <v>Control</v>
      </c>
      <c r="S491" s="3" t="str" cm="1">
        <f t="array" ref="S491">IF(R491="ALU",INDEX(ALUOps!A:A,32-BIN2DEC(MID($B491,22,5))),"")</f>
        <v/>
      </c>
      <c r="T491" s="3" t="str" cm="1">
        <f t="array" ref="T491">IF(R491="ALU",INDEX(Tmp!A:A,4-BIN2DEC(MID($B491,27,2))),"")</f>
        <v/>
      </c>
      <c r="U491" s="6" t="str">
        <f t="shared" si="70"/>
        <v/>
      </c>
      <c r="V491" t="str" cm="1">
        <f t="array" ref="V491">IF(R491="Jump",INDEX(Jcond!A:A,16-BIN2DEC(MID($B491,22,4))),"")</f>
        <v/>
      </c>
      <c r="W491" t="str">
        <f t="shared" si="72"/>
        <v/>
      </c>
      <c r="X491" s="5" t="str" cm="1">
        <f t="array" ref="X491">IF(R491="Control",INDEX(IC!A:A,16-BIN2DEC(MID($B491,21,4))),"")</f>
        <v>--</v>
      </c>
      <c r="Y491" s="5" t="str" cm="1">
        <f t="array" ref="Y491">IF(X491="CALL",INDEX(Subroutines!A:A,32-BIN2DEC(MID($B491,25,5))),"")</f>
        <v/>
      </c>
      <c r="Z491" s="5" t="str" cm="1">
        <f t="array" ref="Z491">IF(R491="Control",INDEX(EC!A:A,8-BIN2DEC(MID($B491,25,3))),"")</f>
        <v>--</v>
      </c>
      <c r="AA491" s="5" t="str" cm="1">
        <f t="array" ref="AA491">IF(R491="Control",INDEX(SR!A:A,4-BIN2DEC(MID($B491,28,2))),"")</f>
        <v>--</v>
      </c>
      <c r="AE491" s="1" t="s">
        <v>1320</v>
      </c>
    </row>
    <row r="492" spans="1:36" x14ac:dyDescent="0.25">
      <c r="A492" s="4" t="str">
        <f t="shared" si="65"/>
        <v>1EA</v>
      </c>
      <c r="B492" s="2" t="s">
        <v>127</v>
      </c>
      <c r="C492" s="35"/>
      <c r="D492" s="3"/>
      <c r="E492" s="3"/>
      <c r="F492" s="3"/>
      <c r="G492" s="3"/>
      <c r="H492" s="3">
        <f t="shared" si="66"/>
        <v>0</v>
      </c>
      <c r="I492" s="27" t="str" cm="1">
        <f t="array" ref="I492">IF(H492=0,INDEX(Source1!A:A, 32-BIN2DEC(LEFT($B492,5))),"--")</f>
        <v>TEMP</v>
      </c>
      <c r="J492" s="63" t="str">
        <f t="shared" si="64"/>
        <v>--</v>
      </c>
      <c r="K492" s="27" t="str" cm="1">
        <f t="array" ref="K492">IF(H492=0,INDEX(Dest1!A:A,32-BIN2DEC(MID($B492,6,5))),"--")</f>
        <v>FLAGS</v>
      </c>
      <c r="L492" s="27">
        <f t="shared" si="67"/>
        <v>1</v>
      </c>
      <c r="M492" s="27" t="str" cm="1">
        <f t="array" ref="M492">IF(AND(I492&lt;&gt;"CONST",L492=0),INDEX(Source2!A:A,16-BIN2DEC(MID($B492,11,4))),"--")</f>
        <v>--</v>
      </c>
      <c r="N492" s="23" t="str" cm="1">
        <f t="array" ref="N492">IF(AND(I492&lt;&gt;"CONST",L492=0),INDEX('D2'!A:A,4-BIN2DEC(MID($B492,15,2))),"--")</f>
        <v>--</v>
      </c>
      <c r="O492" s="6">
        <f t="shared" si="71"/>
        <v>1</v>
      </c>
      <c r="P492" s="6">
        <f t="shared" si="68"/>
        <v>0</v>
      </c>
      <c r="Q492" s="6">
        <f t="shared" si="69"/>
        <v>1</v>
      </c>
      <c r="R492" s="3" t="str" cm="1">
        <f t="array" ref="R492">INDEX(Types!A:A,1+BIN2DEC(MID($B492,20,2)))</f>
        <v>Control</v>
      </c>
      <c r="S492" s="3" t="str" cm="1">
        <f t="array" ref="S492">IF(R492="ALU",INDEX(ALUOps!A:A,32-BIN2DEC(MID($B492,22,5))),"")</f>
        <v/>
      </c>
      <c r="T492" s="3" t="str" cm="1">
        <f t="array" ref="T492">IF(R492="ALU",INDEX(Tmp!A:A,4-BIN2DEC(MID($B492,27,2))),"")</f>
        <v/>
      </c>
      <c r="U492" s="6" t="str">
        <f t="shared" si="70"/>
        <v/>
      </c>
      <c r="V492" t="str" cm="1">
        <f t="array" ref="V492">IF(R492="Jump",INDEX(Jcond!A:A,16-BIN2DEC(MID($B492,22,4))),"")</f>
        <v/>
      </c>
      <c r="W492" t="str">
        <f t="shared" si="72"/>
        <v/>
      </c>
      <c r="X492" s="5" t="str" cm="1">
        <f t="array" ref="X492">IF(R492="Control",INDEX(IC!A:A,16-BIN2DEC(MID($B492,21,4))),"")</f>
        <v>--</v>
      </c>
      <c r="Y492" s="5" t="str" cm="1">
        <f t="array" ref="Y492">IF(X492="CALL",INDEX(Subroutines!A:A,32-BIN2DEC(MID($B492,25,5))),"")</f>
        <v/>
      </c>
      <c r="Z492" s="5" t="str" cm="1">
        <f t="array" ref="Z492">IF(R492="Control",INDEX(EC!A:A,8-BIN2DEC(MID($B492,25,3))),"")</f>
        <v>--</v>
      </c>
      <c r="AA492" s="5" t="str" cm="1">
        <f t="array" ref="AA492">IF(R492="Control",INDEX(SR!A:A,4-BIN2DEC(MID($B492,28,2))),"")</f>
        <v>--</v>
      </c>
      <c r="AE492" s="1" t="s">
        <v>1327</v>
      </c>
    </row>
    <row r="493" spans="1:36" s="20" customFormat="1" ht="15.75" thickBot="1" x14ac:dyDescent="0.3">
      <c r="A493" s="17" t="str">
        <f t="shared" si="65"/>
        <v>1EB</v>
      </c>
      <c r="B493" s="18" t="s">
        <v>4</v>
      </c>
      <c r="C493" s="37"/>
      <c r="D493" s="19"/>
      <c r="E493" s="19"/>
      <c r="F493" s="19"/>
      <c r="G493" s="19"/>
      <c r="H493" s="19">
        <f t="shared" si="66"/>
        <v>1</v>
      </c>
      <c r="I493" s="29" t="str" cm="1">
        <f t="array" ref="I493">IF(H493=0,INDEX(Source1!A:A, 32-BIN2DEC(LEFT($B493,5))),"--")</f>
        <v>--</v>
      </c>
      <c r="J493" s="65" t="str">
        <f t="shared" si="64"/>
        <v>--</v>
      </c>
      <c r="K493" s="29" t="str" cm="1">
        <f t="array" ref="K493">IF(H493=0,INDEX(Dest1!A:A,32-BIN2DEC(MID($B493,6,5))),"--")</f>
        <v>--</v>
      </c>
      <c r="L493" s="29">
        <f t="shared" si="67"/>
        <v>1</v>
      </c>
      <c r="M493" s="29" t="str" cm="1">
        <f t="array" ref="M493">IF(AND(I493&lt;&gt;"CONST",L493=0),INDEX(Source2!A:A,16-BIN2DEC(MID($B493,11,4))),"--")</f>
        <v>--</v>
      </c>
      <c r="N493" s="25" t="str" cm="1">
        <f t="array" ref="N493">IF(AND(I493&lt;&gt;"CONST",L493=0),INDEX('D2'!A:A,4-BIN2DEC(MID($B493,15,2))),"--")</f>
        <v>--</v>
      </c>
      <c r="O493" s="21">
        <f t="shared" si="71"/>
        <v>0</v>
      </c>
      <c r="P493" s="21">
        <f t="shared" si="68"/>
        <v>0</v>
      </c>
      <c r="Q493" s="21">
        <f t="shared" si="69"/>
        <v>0</v>
      </c>
      <c r="R493" s="19" t="str" cm="1">
        <f t="array" ref="R493">INDEX(Types!A:A,1+BIN2DEC(MID($B493,20,2)))</f>
        <v>Control</v>
      </c>
      <c r="S493" s="19" t="str" cm="1">
        <f t="array" ref="S493">IF(R493="ALU",INDEX(ALUOps!A:A,32-BIN2DEC(MID($B493,22,5))),"")</f>
        <v/>
      </c>
      <c r="T493" s="19" t="str" cm="1">
        <f t="array" ref="T493">IF(R493="ALU",INDEX(Tmp!A:A,4-BIN2DEC(MID($B493,27,2))),"")</f>
        <v/>
      </c>
      <c r="U493" s="21" t="str">
        <f t="shared" si="70"/>
        <v/>
      </c>
      <c r="V493" s="20" t="str" cm="1">
        <f t="array" ref="V493">IF(R493="Jump",INDEX(Jcond!A:A,16-BIN2DEC(MID($B493,22,4))),"")</f>
        <v/>
      </c>
      <c r="W493" s="20" t="str">
        <f t="shared" si="72"/>
        <v/>
      </c>
      <c r="X493" s="53" t="str" cm="1">
        <f t="array" ref="X493">IF(R493="Control",INDEX(IC!A:A,16-BIN2DEC(MID($B493,21,4))),"")</f>
        <v>--</v>
      </c>
      <c r="Y493" s="53" t="str" cm="1">
        <f t="array" ref="Y493">IF(X493="CALL",INDEX(Subroutines!A:A,32-BIN2DEC(MID($B493,25,5))),"")</f>
        <v/>
      </c>
      <c r="Z493" s="53" t="str" cm="1">
        <f t="array" ref="Z493">IF(R493="Control",INDEX(EC!A:A,8-BIN2DEC(MID($B493,25,3))),"")</f>
        <v>--</v>
      </c>
      <c r="AA493" s="53" t="str" cm="1">
        <f t="array" ref="AA493">IF(R493="Control",INDEX(SR!A:A,4-BIN2DEC(MID($B493,28,2))),"")</f>
        <v>--</v>
      </c>
      <c r="AE493" s="59"/>
    </row>
    <row r="494" spans="1:36" x14ac:dyDescent="0.25">
      <c r="A494" s="4" t="str">
        <f t="shared" si="65"/>
        <v>1EC</v>
      </c>
      <c r="B494" s="2" t="s">
        <v>479</v>
      </c>
      <c r="C494" s="35"/>
      <c r="D494" s="2" t="s">
        <v>480</v>
      </c>
      <c r="E494" s="2" t="s">
        <v>930</v>
      </c>
      <c r="F494" s="2" t="s">
        <v>462</v>
      </c>
      <c r="G494" s="2"/>
      <c r="H494" s="3">
        <f t="shared" si="66"/>
        <v>0</v>
      </c>
      <c r="I494" s="27" t="str" cm="1">
        <f t="array" ref="I494">IF(H494=0,INDEX(Source1!A:A, 32-BIN2DEC(LEFT($B494,5))),"--")</f>
        <v>ZERO</v>
      </c>
      <c r="J494" s="63" t="str">
        <f t="shared" si="64"/>
        <v>--</v>
      </c>
      <c r="K494" s="27" t="str" cm="1">
        <f t="array" ref="K494">IF(H494=0,INDEX(Dest1!A:A,32-BIN2DEC(MID($B494,6,5))),"--")</f>
        <v>tmpBH</v>
      </c>
      <c r="L494" s="27">
        <f t="shared" si="67"/>
        <v>1</v>
      </c>
      <c r="M494" s="27" t="str" cm="1">
        <f t="array" ref="M494">IF(AND(I494&lt;&gt;"CONST",L494=0),INDEX(Source2!A:A,16-BIN2DEC(MID($B494,11,4))),"--")</f>
        <v>--</v>
      </c>
      <c r="N494" s="23" t="str" cm="1">
        <f t="array" ref="N494">IF(AND(I494&lt;&gt;"CONST",L494=0),INDEX('D2'!A:A,4-BIN2DEC(MID($B494,15,2))),"--")</f>
        <v>--</v>
      </c>
      <c r="O494" s="6">
        <f t="shared" si="71"/>
        <v>0</v>
      </c>
      <c r="P494" s="6">
        <f t="shared" si="68"/>
        <v>0</v>
      </c>
      <c r="Q494" s="6">
        <f t="shared" si="69"/>
        <v>0</v>
      </c>
      <c r="R494" s="3" t="str" cm="1">
        <f t="array" ref="R494">INDEX(Types!A:A,1+BIN2DEC(MID($B494,20,2)))</f>
        <v>ALU</v>
      </c>
      <c r="S494" s="3" t="str" cm="1">
        <f t="array" ref="S494">IF(R494="ALU",INDEX(ALUOps!A:A,32-BIN2DEC(MID($B494,22,5))),"")</f>
        <v>ADD</v>
      </c>
      <c r="T494" s="3" t="str" cm="1">
        <f t="array" ref="T494">IF(R494="ALU",INDEX(Tmp!A:A,4-BIN2DEC(MID($B494,27,2))),"")</f>
        <v>tmpB</v>
      </c>
      <c r="U494" s="6">
        <f t="shared" si="70"/>
        <v>0</v>
      </c>
      <c r="V494" t="str" cm="1">
        <f t="array" ref="V494">IF(R494="Jump",INDEX(Jcond!A:A,16-BIN2DEC(MID($B494,22,4))),"")</f>
        <v/>
      </c>
      <c r="W494" t="str">
        <f t="shared" si="72"/>
        <v/>
      </c>
      <c r="X494" s="5" t="str" cm="1">
        <f t="array" ref="X494">IF(R494="Control",INDEX(IC!A:A,16-BIN2DEC(MID($B494,21,4))),"")</f>
        <v/>
      </c>
      <c r="Y494" s="5" t="str" cm="1">
        <f t="array" ref="Y494">IF(X494="CALL",INDEX(Subroutines!A:A,32-BIN2DEC(MID($B494,25,5))),"")</f>
        <v/>
      </c>
      <c r="Z494" s="5" t="str" cm="1">
        <f t="array" ref="Z494">IF(R494="Control",INDEX(EC!A:A,8-BIN2DEC(MID($B494,25,3))),"")</f>
        <v/>
      </c>
      <c r="AA494" s="5" t="str" cm="1">
        <f t="array" ref="AA494">IF(R494="Control",INDEX(SR!A:A,4-BIN2DEC(MID($B494,28,2))),"")</f>
        <v/>
      </c>
      <c r="AC494" t="s">
        <v>1182</v>
      </c>
      <c r="AD494" s="61" t="s">
        <v>1339</v>
      </c>
      <c r="AE494" s="1" t="s">
        <v>1341</v>
      </c>
      <c r="AJ494" s="1" t="s">
        <v>481</v>
      </c>
    </row>
    <row r="495" spans="1:36" x14ac:dyDescent="0.25">
      <c r="A495" s="4" t="str">
        <f t="shared" si="65"/>
        <v>1ED</v>
      </c>
      <c r="B495" s="2" t="s">
        <v>482</v>
      </c>
      <c r="C495" s="35"/>
      <c r="D495" s="3"/>
      <c r="E495" s="3"/>
      <c r="F495" s="3"/>
      <c r="G495" s="3"/>
      <c r="H495" s="3">
        <f t="shared" si="66"/>
        <v>0</v>
      </c>
      <c r="I495" s="27" t="str" cm="1">
        <f t="array" ref="I495">IF(H495=0,INDEX(Source1!A:A, 32-BIN2DEC(LEFT($B495,5))),"--")</f>
        <v>SIGMA</v>
      </c>
      <c r="J495" s="63" t="str">
        <f t="shared" si="64"/>
        <v>--</v>
      </c>
      <c r="K495" s="27" t="str" cm="1">
        <f t="array" ref="K495">IF(H495=0,INDEX(Dest1!A:A,32-BIN2DEC(MID($B495,6,5))),"--")</f>
        <v>tmpB</v>
      </c>
      <c r="L495" s="27">
        <f t="shared" si="67"/>
        <v>1</v>
      </c>
      <c r="M495" s="27" t="str" cm="1">
        <f t="array" ref="M495">IF(AND(I495&lt;&gt;"CONST",L495=0),INDEX(Source2!A:A,16-BIN2DEC(MID($B495,11,4))),"--")</f>
        <v>--</v>
      </c>
      <c r="N495" s="23" t="str" cm="1">
        <f t="array" ref="N495">IF(AND(I495&lt;&gt;"CONST",L495=0),INDEX('D2'!A:A,4-BIN2DEC(MID($B495,15,2))),"--")</f>
        <v>--</v>
      </c>
      <c r="O495" s="6">
        <f t="shared" si="71"/>
        <v>0</v>
      </c>
      <c r="P495" s="6">
        <f t="shared" si="68"/>
        <v>0</v>
      </c>
      <c r="Q495" s="6">
        <f t="shared" si="69"/>
        <v>0</v>
      </c>
      <c r="R495" s="3" t="str" cm="1">
        <f t="array" ref="R495">INDEX(Types!A:A,1+BIN2DEC(MID($B495,20,2)))</f>
        <v>Control</v>
      </c>
      <c r="S495" s="3" t="str" cm="1">
        <f t="array" ref="S495">IF(R495="ALU",INDEX(ALUOps!A:A,32-BIN2DEC(MID($B495,22,5))),"")</f>
        <v/>
      </c>
      <c r="T495" s="3" t="str" cm="1">
        <f t="array" ref="T495">IF(R495="ALU",INDEX(Tmp!A:A,4-BIN2DEC(MID($B495,27,2))),"")</f>
        <v/>
      </c>
      <c r="U495" s="6" t="str">
        <f t="shared" si="70"/>
        <v/>
      </c>
      <c r="V495" t="str" cm="1">
        <f t="array" ref="V495">IF(R495="Jump",INDEX(Jcond!A:A,16-BIN2DEC(MID($B495,22,4))),"")</f>
        <v/>
      </c>
      <c r="W495" t="str">
        <f t="shared" si="72"/>
        <v/>
      </c>
      <c r="X495" s="5" t="str" cm="1">
        <f t="array" ref="X495">IF(R495="Control",INDEX(IC!A:A,16-BIN2DEC(MID($B495,21,4))),"")</f>
        <v>SUSP</v>
      </c>
      <c r="Y495" s="5" t="str" cm="1">
        <f t="array" ref="Y495">IF(X495="CALL",INDEX(Subroutines!A:A,32-BIN2DEC(MID($B495,25,5))),"")</f>
        <v/>
      </c>
      <c r="Z495" s="5" t="str" cm="1">
        <f t="array" ref="Z495">IF(R495="Control",INDEX(EC!A:A,8-BIN2DEC(MID($B495,25,3))),"")</f>
        <v>{3}</v>
      </c>
      <c r="AA495" s="5" t="str" cm="1">
        <f t="array" ref="AA495">IF(R495="Control",INDEX(SR!A:A,4-BIN2DEC(MID($B495,28,2))),"")</f>
        <v>None</v>
      </c>
    </row>
    <row r="496" spans="1:36" x14ac:dyDescent="0.25">
      <c r="A496" s="4" t="str">
        <f t="shared" si="65"/>
        <v>1EE</v>
      </c>
      <c r="B496" s="2" t="s">
        <v>483</v>
      </c>
      <c r="C496" s="35"/>
      <c r="D496" s="3"/>
      <c r="E496" s="3"/>
      <c r="F496" s="3"/>
      <c r="G496" s="3"/>
      <c r="H496" s="3">
        <f t="shared" si="66"/>
        <v>0</v>
      </c>
      <c r="I496" s="27" t="str" cm="1">
        <f t="array" ref="I496">IF(H496=0,INDEX(Source1!A:A, 32-BIN2DEC(LEFT($B496,5))),"--")</f>
        <v>SIGMA</v>
      </c>
      <c r="J496" s="63" t="str">
        <f t="shared" si="64"/>
        <v>--</v>
      </c>
      <c r="K496" s="27" t="str" cm="1">
        <f t="array" ref="K496">IF(H496=0,INDEX(Dest1!A:A,32-BIN2DEC(MID($B496,6,5))),"--")</f>
        <v>DP</v>
      </c>
      <c r="L496" s="27">
        <f t="shared" si="67"/>
        <v>1</v>
      </c>
      <c r="M496" s="27" t="str" cm="1">
        <f t="array" ref="M496">IF(AND(I496&lt;&gt;"CONST",L496=0),INDEX(Source2!A:A,16-BIN2DEC(MID($B496,11,4))),"--")</f>
        <v>--</v>
      </c>
      <c r="N496" s="23" t="str" cm="1">
        <f t="array" ref="N496">IF(AND(I496&lt;&gt;"CONST",L496=0),INDEX('D2'!A:A,4-BIN2DEC(MID($B496,15,2))),"--")</f>
        <v>--</v>
      </c>
      <c r="O496" s="6">
        <f t="shared" si="71"/>
        <v>0</v>
      </c>
      <c r="P496" s="6">
        <f t="shared" si="68"/>
        <v>0</v>
      </c>
      <c r="Q496" s="6">
        <f t="shared" si="69"/>
        <v>0</v>
      </c>
      <c r="R496" s="3" t="str" cm="1">
        <f t="array" ref="R496">INDEX(Types!A:A,1+BIN2DEC(MID($B496,20,2)))</f>
        <v>Control</v>
      </c>
      <c r="S496" s="3" t="str" cm="1">
        <f t="array" ref="S496">IF(R496="ALU",INDEX(ALUOps!A:A,32-BIN2DEC(MID($B496,22,5))),"")</f>
        <v/>
      </c>
      <c r="T496" s="3" t="str" cm="1">
        <f t="array" ref="T496">IF(R496="ALU",INDEX(Tmp!A:A,4-BIN2DEC(MID($B496,27,2))),"")</f>
        <v/>
      </c>
      <c r="U496" s="6" t="str">
        <f t="shared" si="70"/>
        <v/>
      </c>
      <c r="V496" t="str" cm="1">
        <f t="array" ref="V496">IF(R496="Jump",INDEX(Jcond!A:A,16-BIN2DEC(MID($B496,22,4))),"")</f>
        <v/>
      </c>
      <c r="W496" t="str">
        <f t="shared" si="72"/>
        <v/>
      </c>
      <c r="X496" s="5" t="str" cm="1">
        <f t="array" ref="X496">IF(R496="Control",INDEX(IC!A:A,16-BIN2DEC(MID($B496,21,4))),"")</f>
        <v>--</v>
      </c>
      <c r="Y496" s="5" t="str" cm="1">
        <f t="array" ref="Y496">IF(X496="CALL",INDEX(Subroutines!A:A,32-BIN2DEC(MID($B496,25,5))),"")</f>
        <v/>
      </c>
      <c r="Z496" s="5" t="str" cm="1">
        <f t="array" ref="Z496">IF(R496="Control",INDEX(EC!A:A,8-BIN2DEC(MID($B496,25,3))),"")</f>
        <v>MR</v>
      </c>
      <c r="AA496" s="5" t="str" cm="1">
        <f t="array" ref="AA496">IF(R496="Control",INDEX(SR!A:A,4-BIN2DEC(MID($B496,28,2))),"")</f>
        <v>None</v>
      </c>
    </row>
    <row r="497" spans="1:36" x14ac:dyDescent="0.25">
      <c r="A497" s="4" t="str">
        <f t="shared" si="65"/>
        <v>1EF</v>
      </c>
      <c r="B497" s="2" t="s">
        <v>484</v>
      </c>
      <c r="C497" s="35"/>
      <c r="D497" s="3"/>
      <c r="E497" s="3"/>
      <c r="F497" s="3"/>
      <c r="G497" s="3"/>
      <c r="H497" s="3">
        <f t="shared" si="66"/>
        <v>0</v>
      </c>
      <c r="I497" s="27" t="str" cm="1">
        <f t="array" ref="I497">IF(H497=0,INDEX(Source1!A:A, 32-BIN2DEC(LEFT($B497,5))),"--")</f>
        <v>SIGMA</v>
      </c>
      <c r="J497" s="63" t="str">
        <f t="shared" si="64"/>
        <v>--</v>
      </c>
      <c r="K497" s="27" t="str" cm="1">
        <f t="array" ref="K497">IF(H497=0,INDEX(Dest1!A:A,32-BIN2DEC(MID($B497,6,5))),"--")</f>
        <v>tmpB</v>
      </c>
      <c r="L497" s="27">
        <f t="shared" si="67"/>
        <v>1</v>
      </c>
      <c r="M497" s="27" t="str" cm="1">
        <f t="array" ref="M497">IF(AND(I497&lt;&gt;"CONST",L497=0),INDEX(Source2!A:A,16-BIN2DEC(MID($B497,11,4))),"--")</f>
        <v>--</v>
      </c>
      <c r="N497" s="23" t="str" cm="1">
        <f t="array" ref="N497">IF(AND(I497&lt;&gt;"CONST",L497=0),INDEX('D2'!A:A,4-BIN2DEC(MID($B497,15,2))),"--")</f>
        <v>--</v>
      </c>
      <c r="O497" s="6">
        <f t="shared" si="71"/>
        <v>0</v>
      </c>
      <c r="P497" s="6">
        <f t="shared" si="68"/>
        <v>0</v>
      </c>
      <c r="Q497" s="6">
        <f t="shared" si="69"/>
        <v>0</v>
      </c>
      <c r="R497" s="3" t="str" cm="1">
        <f t="array" ref="R497">INDEX(Types!A:A,1+BIN2DEC(MID($B497,20,2)))</f>
        <v>ALU</v>
      </c>
      <c r="S497" s="3" t="str" cm="1">
        <f t="array" ref="S497">IF(R497="ALU",INDEX(ALUOps!A:A,32-BIN2DEC(MID($B497,22,5))),"")</f>
        <v>INC2</v>
      </c>
      <c r="T497" s="3" t="str" cm="1">
        <f t="array" ref="T497">IF(R497="ALU",INDEX(Tmp!A:A,4-BIN2DEC(MID($B497,27,2))),"")</f>
        <v>tmpB</v>
      </c>
      <c r="U497" s="6">
        <f t="shared" si="70"/>
        <v>0</v>
      </c>
      <c r="V497" t="str" cm="1">
        <f t="array" ref="V497">IF(R497="Jump",INDEX(Jcond!A:A,16-BIN2DEC(MID($B497,22,4))),"")</f>
        <v/>
      </c>
      <c r="W497" t="str">
        <f t="shared" si="72"/>
        <v/>
      </c>
      <c r="X497" s="5" t="str" cm="1">
        <f t="array" ref="X497">IF(R497="Control",INDEX(IC!A:A,16-BIN2DEC(MID($B497,21,4))),"")</f>
        <v/>
      </c>
      <c r="Y497" s="5" t="str" cm="1">
        <f t="array" ref="Y497">IF(X497="CALL",INDEX(Subroutines!A:A,32-BIN2DEC(MID($B497,25,5))),"")</f>
        <v/>
      </c>
      <c r="Z497" s="5" t="str" cm="1">
        <f t="array" ref="Z497">IF(R497="Control",INDEX(EC!A:A,8-BIN2DEC(MID($B497,25,3))),"")</f>
        <v/>
      </c>
      <c r="AA497" s="5" t="str" cm="1">
        <f t="array" ref="AA497">IF(R497="Control",INDEX(SR!A:A,4-BIN2DEC(MID($B497,28,2))),"")</f>
        <v/>
      </c>
    </row>
    <row r="498" spans="1:36" x14ac:dyDescent="0.25">
      <c r="A498" s="4" t="str">
        <f t="shared" si="65"/>
        <v>1F0</v>
      </c>
      <c r="B498" s="2" t="s">
        <v>483</v>
      </c>
      <c r="C498" s="35"/>
      <c r="D498" s="2" t="s">
        <v>485</v>
      </c>
      <c r="E498" s="2" t="s">
        <v>930</v>
      </c>
      <c r="F498" s="2" t="s">
        <v>928</v>
      </c>
      <c r="G498" s="2"/>
      <c r="H498" s="3">
        <f t="shared" si="66"/>
        <v>0</v>
      </c>
      <c r="I498" s="27" t="str" cm="1">
        <f t="array" ref="I498">IF(H498=0,INDEX(Source1!A:A, 32-BIN2DEC(LEFT($B498,5))),"--")</f>
        <v>SIGMA</v>
      </c>
      <c r="J498" s="63" t="str">
        <f t="shared" si="64"/>
        <v>--</v>
      </c>
      <c r="K498" s="27" t="str" cm="1">
        <f t="array" ref="K498">IF(H498=0,INDEX(Dest1!A:A,32-BIN2DEC(MID($B498,6,5))),"--")</f>
        <v>DP</v>
      </c>
      <c r="L498" s="27">
        <f t="shared" si="67"/>
        <v>1</v>
      </c>
      <c r="M498" s="27" t="str" cm="1">
        <f t="array" ref="M498">IF(AND(I498&lt;&gt;"CONST",L498=0),INDEX(Source2!A:A,16-BIN2DEC(MID($B498,11,4))),"--")</f>
        <v>--</v>
      </c>
      <c r="N498" s="23" t="str" cm="1">
        <f t="array" ref="N498">IF(AND(I498&lt;&gt;"CONST",L498=0),INDEX('D2'!A:A,4-BIN2DEC(MID($B498,15,2))),"--")</f>
        <v>--</v>
      </c>
      <c r="O498" s="6">
        <f t="shared" si="71"/>
        <v>0</v>
      </c>
      <c r="P498" s="6">
        <f t="shared" si="68"/>
        <v>0</v>
      </c>
      <c r="Q498" s="6">
        <f t="shared" si="69"/>
        <v>0</v>
      </c>
      <c r="R498" s="3" t="str" cm="1">
        <f t="array" ref="R498">INDEX(Types!A:A,1+BIN2DEC(MID($B498,20,2)))</f>
        <v>Control</v>
      </c>
      <c r="S498" s="3" t="str" cm="1">
        <f t="array" ref="S498">IF(R498="ALU",INDEX(ALUOps!A:A,32-BIN2DEC(MID($B498,22,5))),"")</f>
        <v/>
      </c>
      <c r="T498" s="3" t="str" cm="1">
        <f t="array" ref="T498">IF(R498="ALU",INDEX(Tmp!A:A,4-BIN2DEC(MID($B498,27,2))),"")</f>
        <v/>
      </c>
      <c r="U498" s="6" t="str">
        <f t="shared" si="70"/>
        <v/>
      </c>
      <c r="V498" t="str" cm="1">
        <f t="array" ref="V498">IF(R498="Jump",INDEX(Jcond!A:A,16-BIN2DEC(MID($B498,22,4))),"")</f>
        <v/>
      </c>
      <c r="W498" t="str">
        <f t="shared" si="72"/>
        <v/>
      </c>
      <c r="X498" s="5" t="str" cm="1">
        <f t="array" ref="X498">IF(R498="Control",INDEX(IC!A:A,16-BIN2DEC(MID($B498,21,4))),"")</f>
        <v>--</v>
      </c>
      <c r="Y498" s="5" t="str" cm="1">
        <f t="array" ref="Y498">IF(X498="CALL",INDEX(Subroutines!A:A,32-BIN2DEC(MID($B498,25,5))),"")</f>
        <v/>
      </c>
      <c r="Z498" s="5" t="str" cm="1">
        <f t="array" ref="Z498">IF(R498="Control",INDEX(EC!A:A,8-BIN2DEC(MID($B498,25,3))),"")</f>
        <v>MR</v>
      </c>
      <c r="AA498" s="5" t="str" cm="1">
        <f t="array" ref="AA498">IF(R498="Control",INDEX(SR!A:A,4-BIN2DEC(MID($B498,28,2))),"")</f>
        <v>None</v>
      </c>
      <c r="AC498" t="s">
        <v>1182</v>
      </c>
      <c r="AD498" s="61" t="s">
        <v>1339</v>
      </c>
      <c r="AE498" s="1" t="s">
        <v>1340</v>
      </c>
      <c r="AJ498" s="1" t="s">
        <v>481</v>
      </c>
    </row>
    <row r="499" spans="1:36" x14ac:dyDescent="0.25">
      <c r="A499" s="4" t="str">
        <f t="shared" si="65"/>
        <v>1F1</v>
      </c>
      <c r="B499" s="2" t="s">
        <v>486</v>
      </c>
      <c r="C499" s="35"/>
      <c r="D499" s="3"/>
      <c r="E499" s="3"/>
      <c r="F499" s="3"/>
      <c r="G499" s="3"/>
      <c r="H499" s="3">
        <f t="shared" si="66"/>
        <v>0</v>
      </c>
      <c r="I499" s="27" t="str" cm="1">
        <f t="array" ref="I499">IF(H499=0,INDEX(Source1!A:A, 32-BIN2DEC(LEFT($B499,5))),"--")</f>
        <v>TEMP</v>
      </c>
      <c r="J499" s="63" t="str">
        <f t="shared" si="64"/>
        <v>--</v>
      </c>
      <c r="K499" s="27" t="str" cm="1">
        <f t="array" ref="K499">IF(H499=0,INDEX(Dest1!A:A,32-BIN2DEC(MID($B499,6,5))),"--")</f>
        <v>tmpC</v>
      </c>
      <c r="L499" s="27">
        <f t="shared" si="67"/>
        <v>1</v>
      </c>
      <c r="M499" s="27" t="str" cm="1">
        <f t="array" ref="M499">IF(AND(I499&lt;&gt;"CONST",L499=0),INDEX(Source2!A:A,16-BIN2DEC(MID($B499,11,4))),"--")</f>
        <v>--</v>
      </c>
      <c r="N499" s="23" t="str" cm="1">
        <f t="array" ref="N499">IF(AND(I499&lt;&gt;"CONST",L499=0),INDEX('D2'!A:A,4-BIN2DEC(MID($B499,15,2))),"--")</f>
        <v>--</v>
      </c>
      <c r="O499" s="6">
        <f t="shared" si="71"/>
        <v>1</v>
      </c>
      <c r="P499" s="6">
        <f t="shared" si="68"/>
        <v>0</v>
      </c>
      <c r="Q499" s="6">
        <f t="shared" si="69"/>
        <v>0</v>
      </c>
      <c r="R499" s="3" t="str" cm="1">
        <f t="array" ref="R499">INDEX(Types!A:A,1+BIN2DEC(MID($B499,20,2)))</f>
        <v>Control</v>
      </c>
      <c r="S499" s="3" t="str" cm="1">
        <f t="array" ref="S499">IF(R499="ALU",INDEX(ALUOps!A:A,32-BIN2DEC(MID($B499,22,5))),"")</f>
        <v/>
      </c>
      <c r="T499" s="3" t="str" cm="1">
        <f t="array" ref="T499">IF(R499="ALU",INDEX(Tmp!A:A,4-BIN2DEC(MID($B499,27,2))),"")</f>
        <v/>
      </c>
      <c r="U499" s="6" t="str">
        <f t="shared" si="70"/>
        <v/>
      </c>
      <c r="V499" t="str" cm="1">
        <f t="array" ref="V499">IF(R499="Jump",INDEX(Jcond!A:A,16-BIN2DEC(MID($B499,22,4))),"")</f>
        <v/>
      </c>
      <c r="W499" t="str">
        <f t="shared" si="72"/>
        <v/>
      </c>
      <c r="X499" s="5" t="str" cm="1">
        <f t="array" ref="X499">IF(R499="Control",INDEX(IC!A:A,16-BIN2DEC(MID($B499,21,4))),"")</f>
        <v>--</v>
      </c>
      <c r="Y499" s="5" t="str" cm="1">
        <f t="array" ref="Y499">IF(X499="CALL",INDEX(Subroutines!A:A,32-BIN2DEC(MID($B499,25,5))),"")</f>
        <v/>
      </c>
      <c r="Z499" s="5" t="str" cm="1">
        <f t="array" ref="Z499">IF(R499="Control",INDEX(EC!A:A,8-BIN2DEC(MID($B499,25,3))),"")</f>
        <v>--</v>
      </c>
      <c r="AA499" s="5" t="str" cm="1">
        <f t="array" ref="AA499">IF(R499="Control",INDEX(SR!A:A,4-BIN2DEC(MID($B499,28,2))),"")</f>
        <v>--</v>
      </c>
    </row>
    <row r="500" spans="1:36" x14ac:dyDescent="0.25">
      <c r="A500" s="4" t="str">
        <f t="shared" si="65"/>
        <v>1F2</v>
      </c>
      <c r="B500" s="2" t="s">
        <v>17</v>
      </c>
      <c r="C500" s="35"/>
      <c r="D500" s="3"/>
      <c r="E500" s="3"/>
      <c r="F500" s="3"/>
      <c r="G500" s="3"/>
      <c r="H500" s="3">
        <f t="shared" si="66"/>
        <v>0</v>
      </c>
      <c r="I500" s="27" t="str" cm="1">
        <f t="array" ref="I500">IF(H500=0,INDEX(Source1!A:A, 32-BIN2DEC(LEFT($B500,5))),"--")</f>
        <v>SP</v>
      </c>
      <c r="J500" s="63" t="str">
        <f t="shared" si="64"/>
        <v>--</v>
      </c>
      <c r="K500" s="27" t="str" cm="1">
        <f t="array" ref="K500">IF(H500=0,INDEX(Dest1!A:A,32-BIN2DEC(MID($B500,6,5))),"--")</f>
        <v>tmpB</v>
      </c>
      <c r="L500" s="27">
        <f t="shared" si="67"/>
        <v>1</v>
      </c>
      <c r="M500" s="27" t="str" cm="1">
        <f t="array" ref="M500">IF(AND(I500&lt;&gt;"CONST",L500=0),INDEX(Source2!A:A,16-BIN2DEC(MID($B500,11,4))),"--")</f>
        <v>--</v>
      </c>
      <c r="N500" s="23" t="str" cm="1">
        <f t="array" ref="N500">IF(AND(I500&lt;&gt;"CONST",L500=0),INDEX('D2'!A:A,4-BIN2DEC(MID($B500,15,2))),"--")</f>
        <v>--</v>
      </c>
      <c r="O500" s="6">
        <f t="shared" si="71"/>
        <v>0</v>
      </c>
      <c r="P500" s="6">
        <f t="shared" si="68"/>
        <v>0</v>
      </c>
      <c r="Q500" s="6">
        <f t="shared" si="69"/>
        <v>0</v>
      </c>
      <c r="R500" s="3" t="str" cm="1">
        <f t="array" ref="R500">INDEX(Types!A:A,1+BIN2DEC(MID($B500,20,2)))</f>
        <v>ALU</v>
      </c>
      <c r="S500" s="3" t="str" cm="1">
        <f t="array" ref="S500">IF(R500="ALU",INDEX(ALUOps!A:A,32-BIN2DEC(MID($B500,22,5))),"")</f>
        <v>DEC2</v>
      </c>
      <c r="T500" s="3" t="str" cm="1">
        <f t="array" ref="T500">IF(R500="ALU",INDEX(Tmp!A:A,4-BIN2DEC(MID($B500,27,2))),"")</f>
        <v>tmpB</v>
      </c>
      <c r="U500" s="6">
        <f t="shared" si="70"/>
        <v>0</v>
      </c>
      <c r="V500" t="str" cm="1">
        <f t="array" ref="V500">IF(R500="Jump",INDEX(Jcond!A:A,16-BIN2DEC(MID($B500,22,4))),"")</f>
        <v/>
      </c>
      <c r="W500" t="str">
        <f t="shared" si="72"/>
        <v/>
      </c>
      <c r="X500" s="5" t="str" cm="1">
        <f t="array" ref="X500">IF(R500="Control",INDEX(IC!A:A,16-BIN2DEC(MID($B500,21,4))),"")</f>
        <v/>
      </c>
      <c r="Y500" s="5" t="str" cm="1">
        <f t="array" ref="Y500">IF(X500="CALL",INDEX(Subroutines!A:A,32-BIN2DEC(MID($B500,25,5))),"")</f>
        <v/>
      </c>
      <c r="Z500" s="5" t="str" cm="1">
        <f t="array" ref="Z500">IF(R500="Control",INDEX(EC!A:A,8-BIN2DEC(MID($B500,25,3))),"")</f>
        <v/>
      </c>
      <c r="AA500" s="5" t="str" cm="1">
        <f t="array" ref="AA500">IF(R500="Control",INDEX(SR!A:A,4-BIN2DEC(MID($B500,28,2))),"")</f>
        <v/>
      </c>
    </row>
    <row r="501" spans="1:36" s="9" customFormat="1" ht="15.75" thickBot="1" x14ac:dyDescent="0.3">
      <c r="A501" s="7" t="str">
        <f t="shared" si="65"/>
        <v>1F3</v>
      </c>
      <c r="B501" s="8" t="s">
        <v>180</v>
      </c>
      <c r="C501" s="38"/>
      <c r="D501" s="10"/>
      <c r="E501" s="10"/>
      <c r="F501" s="10"/>
      <c r="G501" s="10"/>
      <c r="H501" s="10">
        <f t="shared" si="66"/>
        <v>0</v>
      </c>
      <c r="I501" s="30" t="str" cm="1">
        <f t="array" ref="I501">IF(H501=0,INDEX(Source1!A:A, 32-BIN2DEC(LEFT($B501,5))),"--")</f>
        <v>TEMP</v>
      </c>
      <c r="J501" s="66" t="str">
        <f t="shared" si="64"/>
        <v>--</v>
      </c>
      <c r="K501" s="30" t="str" cm="1">
        <f t="array" ref="K501">IF(H501=0,INDEX(Dest1!A:A,32-BIN2DEC(MID($B501,6,5))),"--")</f>
        <v>tmpA</v>
      </c>
      <c r="L501" s="30">
        <f t="shared" si="67"/>
        <v>1</v>
      </c>
      <c r="M501" s="30" t="str" cm="1">
        <f t="array" ref="M501">IF(AND(I501&lt;&gt;"CONST",L501=0),INDEX(Source2!A:A,16-BIN2DEC(MID($B501,11,4))),"--")</f>
        <v>--</v>
      </c>
      <c r="N501" s="26" t="str" cm="1">
        <f t="array" ref="N501">IF(AND(I501&lt;&gt;"CONST",L501=0),INDEX('D2'!A:A,4-BIN2DEC(MID($B501,15,2))),"--")</f>
        <v>--</v>
      </c>
      <c r="O501" s="11">
        <f t="shared" si="71"/>
        <v>1</v>
      </c>
      <c r="P501" s="11">
        <f t="shared" si="68"/>
        <v>0</v>
      </c>
      <c r="Q501" s="11">
        <f t="shared" si="69"/>
        <v>0</v>
      </c>
      <c r="R501" s="10" t="str" cm="1">
        <f t="array" ref="R501">INDEX(Types!A:A,1+BIN2DEC(MID($B501,20,2)))</f>
        <v>Control</v>
      </c>
      <c r="S501" s="10" t="str" cm="1">
        <f t="array" ref="S501">IF(R501="ALU",INDEX(ALUOps!A:A,32-BIN2DEC(MID($B501,22,5))),"")</f>
        <v/>
      </c>
      <c r="T501" s="10" t="str" cm="1">
        <f t="array" ref="T501">IF(R501="ALU",INDEX(Tmp!A:A,4-BIN2DEC(MID($B501,27,2))),"")</f>
        <v/>
      </c>
      <c r="U501" s="11" t="str">
        <f t="shared" si="70"/>
        <v/>
      </c>
      <c r="V501" s="9" t="str" cm="1">
        <f t="array" ref="V501">IF(R501="Jump",INDEX(Jcond!A:A,16-BIN2DEC(MID($B501,22,4))),"")</f>
        <v/>
      </c>
      <c r="W501" s="9" t="str">
        <f t="shared" si="72"/>
        <v/>
      </c>
      <c r="X501" s="54" t="str" cm="1">
        <f t="array" ref="X501">IF(R501="Control",INDEX(IC!A:A,16-BIN2DEC(MID($B501,21,4))),"")</f>
        <v>--</v>
      </c>
      <c r="Y501" s="54" t="str" cm="1">
        <f t="array" ref="Y501">IF(X501="CALL",INDEX(Subroutines!A:A,32-BIN2DEC(MID($B501,25,5))),"")</f>
        <v/>
      </c>
      <c r="Z501" s="54" t="str" cm="1">
        <f t="array" ref="Z501">IF(R501="Control",INDEX(EC!A:A,8-BIN2DEC(MID($B501,25,3))),"")</f>
        <v>--</v>
      </c>
      <c r="AA501" s="54" t="str" cm="1">
        <f t="array" ref="AA501">IF(R501="Control",INDEX(SR!A:A,4-BIN2DEC(MID($B501,28,2))),"")</f>
        <v>--</v>
      </c>
      <c r="AE501" s="60"/>
    </row>
    <row r="502" spans="1:36" x14ac:dyDescent="0.25">
      <c r="A502" s="4" t="str">
        <f t="shared" si="65"/>
        <v>1F4</v>
      </c>
      <c r="B502" s="2" t="s">
        <v>148</v>
      </c>
      <c r="C502" s="35"/>
      <c r="D502" s="2" t="s">
        <v>487</v>
      </c>
      <c r="E502" s="2" t="s">
        <v>930</v>
      </c>
      <c r="F502" s="2" t="s">
        <v>488</v>
      </c>
      <c r="G502" s="2"/>
      <c r="H502" s="3">
        <f t="shared" si="66"/>
        <v>0</v>
      </c>
      <c r="I502" s="27" t="str" cm="1">
        <f t="array" ref="I502">IF(H502=0,INDEX(Source1!A:A, 32-BIN2DEC(LEFT($B502,5))),"--")</f>
        <v>FLAGS</v>
      </c>
      <c r="J502" s="63" t="str">
        <f t="shared" si="64"/>
        <v>--</v>
      </c>
      <c r="K502" s="27" t="str" cm="1">
        <f t="array" ref="K502">IF(H502=0,INDEX(Dest1!A:A,32-BIN2DEC(MID($B502,6,5))),"--")</f>
        <v>TEMP</v>
      </c>
      <c r="L502" s="27">
        <f t="shared" si="67"/>
        <v>1</v>
      </c>
      <c r="M502" s="27" t="str" cm="1">
        <f t="array" ref="M502">IF(AND(I502&lt;&gt;"CONST",L502=0),INDEX(Source2!A:A,16-BIN2DEC(MID($B502,11,4))),"--")</f>
        <v>--</v>
      </c>
      <c r="N502" s="23" t="str" cm="1">
        <f t="array" ref="N502">IF(AND(I502&lt;&gt;"CONST",L502=0),INDEX('D2'!A:A,4-BIN2DEC(MID($B502,15,2))),"--")</f>
        <v>--</v>
      </c>
      <c r="O502" s="6">
        <f t="shared" si="71"/>
        <v>1</v>
      </c>
      <c r="P502" s="6">
        <f t="shared" si="68"/>
        <v>0</v>
      </c>
      <c r="Q502" s="6">
        <f t="shared" si="69"/>
        <v>0</v>
      </c>
      <c r="R502" s="3" t="str" cm="1">
        <f t="array" ref="R502">INDEX(Types!A:A,1+BIN2DEC(MID($B502,20,2)))</f>
        <v>Control</v>
      </c>
      <c r="S502" s="3" t="str" cm="1">
        <f t="array" ref="S502">IF(R502="ALU",INDEX(ALUOps!A:A,32-BIN2DEC(MID($B502,22,5))),"")</f>
        <v/>
      </c>
      <c r="T502" s="3" t="str" cm="1">
        <f t="array" ref="T502">IF(R502="ALU",INDEX(Tmp!A:A,4-BIN2DEC(MID($B502,27,2))),"")</f>
        <v/>
      </c>
      <c r="U502" s="6" t="str">
        <f t="shared" si="70"/>
        <v/>
      </c>
      <c r="V502" t="str" cm="1">
        <f t="array" ref="V502">IF(R502="Jump",INDEX(Jcond!A:A,16-BIN2DEC(MID($B502,22,4))),"")</f>
        <v/>
      </c>
      <c r="W502" t="str">
        <f t="shared" si="72"/>
        <v/>
      </c>
      <c r="X502" s="5" t="str" cm="1">
        <f t="array" ref="X502">IF(R502="Control",INDEX(IC!A:A,16-BIN2DEC(MID($B502,21,4))),"")</f>
        <v>--</v>
      </c>
      <c r="Y502" s="5" t="str" cm="1">
        <f t="array" ref="Y502">IF(X502="CALL",INDEX(Subroutines!A:A,32-BIN2DEC(MID($B502,25,5))),"")</f>
        <v/>
      </c>
      <c r="Z502" s="5" t="str" cm="1">
        <f t="array" ref="Z502">IF(R502="Control",INDEX(EC!A:A,8-BIN2DEC(MID($B502,25,3))),"")</f>
        <v>--</v>
      </c>
      <c r="AA502" s="5" t="str" cm="1">
        <f t="array" ref="AA502">IF(R502="Control",INDEX(SR!A:A,4-BIN2DEC(MID($B502,28,2))),"")</f>
        <v>--</v>
      </c>
      <c r="AC502" t="s">
        <v>1182</v>
      </c>
      <c r="AD502" s="61" t="s">
        <v>1183</v>
      </c>
      <c r="AE502" s="1" t="s">
        <v>1337</v>
      </c>
      <c r="AJ502" s="1" t="s">
        <v>488</v>
      </c>
    </row>
    <row r="503" spans="1:36" x14ac:dyDescent="0.25">
      <c r="A503" s="4" t="str">
        <f t="shared" si="65"/>
        <v>1F5</v>
      </c>
      <c r="B503" s="2" t="s">
        <v>489</v>
      </c>
      <c r="C503" s="35"/>
      <c r="D503" s="3"/>
      <c r="E503" s="3"/>
      <c r="F503" s="3"/>
      <c r="G503" s="3"/>
      <c r="H503" s="3">
        <f t="shared" si="66"/>
        <v>0</v>
      </c>
      <c r="I503" s="27" t="str" cm="1">
        <f t="array" ref="I503">IF(H503=0,INDEX(Source1!A:A, 32-BIN2DEC(LEFT($B503,5))),"--")</f>
        <v>SIGMA</v>
      </c>
      <c r="J503" s="63" t="str">
        <f t="shared" si="64"/>
        <v>--</v>
      </c>
      <c r="K503" s="27" t="str" cm="1">
        <f t="array" ref="K503">IF(H503=0,INDEX(Dest1!A:A,32-BIN2DEC(MID($B503,6,5))),"--")</f>
        <v>tmpB</v>
      </c>
      <c r="L503" s="27">
        <f t="shared" si="67"/>
        <v>0</v>
      </c>
      <c r="M503" s="27" t="str" cm="1">
        <f t="array" ref="M503">IF(AND(I503&lt;&gt;"CONST",L503=0),INDEX(Source2!A:A,16-BIN2DEC(MID($B503,11,4))),"--")</f>
        <v>SIGMA</v>
      </c>
      <c r="N503" s="23" t="str" cm="1">
        <f t="array" ref="N503">IF(AND(I503&lt;&gt;"CONST",L503=0),INDEX('D2'!A:A,4-BIN2DEC(MID($B503,15,2))),"--")</f>
        <v>IND</v>
      </c>
      <c r="O503" s="6">
        <f t="shared" si="71"/>
        <v>0</v>
      </c>
      <c r="P503" s="6">
        <f t="shared" si="68"/>
        <v>0</v>
      </c>
      <c r="Q503" s="6">
        <f t="shared" si="69"/>
        <v>0</v>
      </c>
      <c r="R503" s="3" t="str" cm="1">
        <f t="array" ref="R503">INDEX(Types!A:A,1+BIN2DEC(MID($B503,20,2)))</f>
        <v>Control</v>
      </c>
      <c r="S503" s="3" t="str" cm="1">
        <f t="array" ref="S503">IF(R503="ALU",INDEX(ALUOps!A:A,32-BIN2DEC(MID($B503,22,5))),"")</f>
        <v/>
      </c>
      <c r="T503" s="3" t="str" cm="1">
        <f t="array" ref="T503">IF(R503="ALU",INDEX(Tmp!A:A,4-BIN2DEC(MID($B503,27,2))),"")</f>
        <v/>
      </c>
      <c r="U503" s="6" t="str">
        <f t="shared" si="70"/>
        <v/>
      </c>
      <c r="V503" t="str" cm="1">
        <f t="array" ref="V503">IF(R503="Jump",INDEX(Jcond!A:A,16-BIN2DEC(MID($B503,22,4))),"")</f>
        <v/>
      </c>
      <c r="W503" t="str">
        <f t="shared" si="72"/>
        <v/>
      </c>
      <c r="X503" s="5" t="str" cm="1">
        <f t="array" ref="X503">IF(R503="Control",INDEX(IC!A:A,16-BIN2DEC(MID($B503,21,4))),"")</f>
        <v>{1}</v>
      </c>
      <c r="Y503" s="5" t="str" cm="1">
        <f t="array" ref="Y503">IF(X503="CALL",INDEX(Subroutines!A:A,32-BIN2DEC(MID($B503,25,5))),"")</f>
        <v/>
      </c>
      <c r="Z503" s="5" t="str" cm="1">
        <f t="array" ref="Z503">IF(R503="Control",INDEX(EC!A:A,8-BIN2DEC(MID($B503,25,3))),"")</f>
        <v>MW</v>
      </c>
      <c r="AA503" s="5" t="str" cm="1">
        <f t="array" ref="AA503">IF(R503="Control",INDEX(SR!A:A,4-BIN2DEC(MID($B503,28,2))),"")</f>
        <v>SS</v>
      </c>
    </row>
    <row r="504" spans="1:36" x14ac:dyDescent="0.25">
      <c r="A504" s="4" t="str">
        <f t="shared" si="65"/>
        <v>1F6</v>
      </c>
      <c r="B504" s="2" t="s">
        <v>490</v>
      </c>
      <c r="C504" s="35"/>
      <c r="D504" s="3"/>
      <c r="E504" s="3"/>
      <c r="F504" s="3"/>
      <c r="G504" s="3"/>
      <c r="H504" s="3">
        <f t="shared" si="66"/>
        <v>0</v>
      </c>
      <c r="I504" s="27" t="str" cm="1">
        <f t="array" ref="I504">IF(H504=0,INDEX(Source1!A:A, 32-BIN2DEC(LEFT($B504,5))),"--")</f>
        <v>CS</v>
      </c>
      <c r="J504" s="63" t="str">
        <f t="shared" si="64"/>
        <v>--</v>
      </c>
      <c r="K504" s="27" t="str" cm="1">
        <f t="array" ref="K504">IF(H504=0,INDEX(Dest1!A:A,32-BIN2DEC(MID($B504,6,5))),"--")</f>
        <v>TEMP</v>
      </c>
      <c r="L504" s="27">
        <f t="shared" si="67"/>
        <v>0</v>
      </c>
      <c r="M504" s="27" t="str" cm="1">
        <f t="array" ref="M504">IF(AND(I504&lt;&gt;"CONST",L504=0),INDEX(Source2!A:A,16-BIN2DEC(MID($B504,11,4))),"--")</f>
        <v>SIGMA</v>
      </c>
      <c r="N504" s="23" t="str" cm="1">
        <f t="array" ref="N504">IF(AND(I504&lt;&gt;"CONST",L504=0),INDEX('D2'!A:A,4-BIN2DEC(MID($B504,15,2))),"--")</f>
        <v>IND</v>
      </c>
      <c r="O504" s="6">
        <f t="shared" si="71"/>
        <v>1</v>
      </c>
      <c r="P504" s="6">
        <f t="shared" si="68"/>
        <v>0</v>
      </c>
      <c r="Q504" s="6">
        <f t="shared" si="69"/>
        <v>0</v>
      </c>
      <c r="R504" s="3" t="str" cm="1">
        <f t="array" ref="R504">INDEX(Types!A:A,1+BIN2DEC(MID($B504,20,2)))</f>
        <v>Control</v>
      </c>
      <c r="S504" s="3" t="str" cm="1">
        <f t="array" ref="S504">IF(R504="ALU",INDEX(ALUOps!A:A,32-BIN2DEC(MID($B504,22,5))),"")</f>
        <v/>
      </c>
      <c r="T504" s="3" t="str" cm="1">
        <f t="array" ref="T504">IF(R504="ALU",INDEX(Tmp!A:A,4-BIN2DEC(MID($B504,27,2))),"")</f>
        <v/>
      </c>
      <c r="U504" s="6" t="str">
        <f t="shared" si="70"/>
        <v/>
      </c>
      <c r="V504" t="str" cm="1">
        <f t="array" ref="V504">IF(R504="Jump",INDEX(Jcond!A:A,16-BIN2DEC(MID($B504,22,4))),"")</f>
        <v/>
      </c>
      <c r="W504" t="str">
        <f t="shared" si="72"/>
        <v/>
      </c>
      <c r="X504" s="5" t="str" cm="1">
        <f t="array" ref="X504">IF(R504="Control",INDEX(IC!A:A,16-BIN2DEC(MID($B504,21,4))),"")</f>
        <v>MFS</v>
      </c>
      <c r="Y504" s="5" t="str" cm="1">
        <f t="array" ref="Y504">IF(X504="CALL",INDEX(Subroutines!A:A,32-BIN2DEC(MID($B504,25,5))),"")</f>
        <v/>
      </c>
      <c r="Z504" s="5" t="str" cm="1">
        <f t="array" ref="Z504">IF(R504="Control",INDEX(EC!A:A,8-BIN2DEC(MID($B504,25,3))),"")</f>
        <v>--</v>
      </c>
      <c r="AA504" s="5" t="str" cm="1">
        <f t="array" ref="AA504">IF(R504="Control",INDEX(SR!A:A,4-BIN2DEC(MID($B504,28,2))),"")</f>
        <v>--</v>
      </c>
      <c r="AE504" s="1" t="s">
        <v>1342</v>
      </c>
    </row>
    <row r="505" spans="1:36" x14ac:dyDescent="0.25">
      <c r="A505" s="4" t="str">
        <f t="shared" si="65"/>
        <v>1F7</v>
      </c>
      <c r="B505" s="2" t="s">
        <v>4</v>
      </c>
      <c r="C505" s="35"/>
      <c r="D505" s="3"/>
      <c r="E505" s="3"/>
      <c r="F505" s="3"/>
      <c r="G505" s="3"/>
      <c r="H505" s="3">
        <f t="shared" si="66"/>
        <v>1</v>
      </c>
      <c r="I505" s="27" t="str" cm="1">
        <f t="array" ref="I505">IF(H505=0,INDEX(Source1!A:A, 32-BIN2DEC(LEFT($B505,5))),"--")</f>
        <v>--</v>
      </c>
      <c r="J505" s="63" t="str">
        <f t="shared" si="64"/>
        <v>--</v>
      </c>
      <c r="K505" s="27" t="str" cm="1">
        <f t="array" ref="K505">IF(H505=0,INDEX(Dest1!A:A,32-BIN2DEC(MID($B505,6,5))),"--")</f>
        <v>--</v>
      </c>
      <c r="L505" s="27">
        <f t="shared" si="67"/>
        <v>1</v>
      </c>
      <c r="M505" s="27" t="str" cm="1">
        <f t="array" ref="M505">IF(AND(I505&lt;&gt;"CONST",L505=0),INDEX(Source2!A:A,16-BIN2DEC(MID($B505,11,4))),"--")</f>
        <v>--</v>
      </c>
      <c r="N505" s="23" t="str" cm="1">
        <f t="array" ref="N505">IF(AND(I505&lt;&gt;"CONST",L505=0),INDEX('D2'!A:A,4-BIN2DEC(MID($B505,15,2))),"--")</f>
        <v>--</v>
      </c>
      <c r="O505" s="6">
        <f t="shared" si="71"/>
        <v>0</v>
      </c>
      <c r="P505" s="6">
        <f t="shared" si="68"/>
        <v>0</v>
      </c>
      <c r="Q505" s="6">
        <f t="shared" si="69"/>
        <v>0</v>
      </c>
      <c r="R505" s="3" t="str" cm="1">
        <f t="array" ref="R505">INDEX(Types!A:A,1+BIN2DEC(MID($B505,20,2)))</f>
        <v>Control</v>
      </c>
      <c r="S505" s="3" t="str" cm="1">
        <f t="array" ref="S505">IF(R505="ALU",INDEX(ALUOps!A:A,32-BIN2DEC(MID($B505,22,5))),"")</f>
        <v/>
      </c>
      <c r="T505" s="3" t="str" cm="1">
        <f t="array" ref="T505">IF(R505="ALU",INDEX(Tmp!A:A,4-BIN2DEC(MID($B505,27,2))),"")</f>
        <v/>
      </c>
      <c r="U505" s="6" t="str">
        <f t="shared" si="70"/>
        <v/>
      </c>
      <c r="V505" t="str" cm="1">
        <f t="array" ref="V505">IF(R505="Jump",INDEX(Jcond!A:A,16-BIN2DEC(MID($B505,22,4))),"")</f>
        <v/>
      </c>
      <c r="W505" t="str">
        <f t="shared" si="72"/>
        <v/>
      </c>
      <c r="X505" s="5" t="str" cm="1">
        <f t="array" ref="X505">IF(R505="Control",INDEX(IC!A:A,16-BIN2DEC(MID($B505,21,4))),"")</f>
        <v>--</v>
      </c>
      <c r="Y505" s="5" t="str" cm="1">
        <f t="array" ref="Y505">IF(X505="CALL",INDEX(Subroutines!A:A,32-BIN2DEC(MID($B505,25,5))),"")</f>
        <v/>
      </c>
      <c r="Z505" s="5" t="str" cm="1">
        <f t="array" ref="Z505">IF(R505="Control",INDEX(EC!A:A,8-BIN2DEC(MID($B505,25,3))),"")</f>
        <v>--</v>
      </c>
      <c r="AA505" s="5" t="str" cm="1">
        <f t="array" ref="AA505">IF(R505="Control",INDEX(SR!A:A,4-BIN2DEC(MID($B505,28,2))),"")</f>
        <v>--</v>
      </c>
    </row>
    <row r="506" spans="1:36" x14ac:dyDescent="0.25">
      <c r="A506" s="4" t="str">
        <f t="shared" si="65"/>
        <v>1F8</v>
      </c>
      <c r="B506" s="2" t="s">
        <v>4</v>
      </c>
      <c r="C506" s="35"/>
      <c r="D506" s="2" t="s">
        <v>491</v>
      </c>
      <c r="E506" s="2" t="s">
        <v>930</v>
      </c>
      <c r="F506" s="2" t="s">
        <v>932</v>
      </c>
      <c r="G506" s="2"/>
      <c r="H506" s="3">
        <f t="shared" si="66"/>
        <v>1</v>
      </c>
      <c r="I506" s="27" t="str" cm="1">
        <f t="array" ref="I506">IF(H506=0,INDEX(Source1!A:A, 32-BIN2DEC(LEFT($B506,5))),"--")</f>
        <v>--</v>
      </c>
      <c r="J506" s="63" t="str">
        <f t="shared" si="64"/>
        <v>--</v>
      </c>
      <c r="K506" s="27" t="str" cm="1">
        <f t="array" ref="K506">IF(H506=0,INDEX(Dest1!A:A,32-BIN2DEC(MID($B506,6,5))),"--")</f>
        <v>--</v>
      </c>
      <c r="L506" s="27">
        <f t="shared" si="67"/>
        <v>1</v>
      </c>
      <c r="M506" s="27" t="str" cm="1">
        <f t="array" ref="M506">IF(AND(I506&lt;&gt;"CONST",L506=0),INDEX(Source2!A:A,16-BIN2DEC(MID($B506,11,4))),"--")</f>
        <v>--</v>
      </c>
      <c r="N506" s="23" t="str" cm="1">
        <f t="array" ref="N506">IF(AND(I506&lt;&gt;"CONST",L506=0),INDEX('D2'!A:A,4-BIN2DEC(MID($B506,15,2))),"--")</f>
        <v>--</v>
      </c>
      <c r="O506" s="6">
        <f t="shared" si="71"/>
        <v>0</v>
      </c>
      <c r="P506" s="6">
        <f t="shared" si="68"/>
        <v>0</v>
      </c>
      <c r="Q506" s="6">
        <f t="shared" si="69"/>
        <v>0</v>
      </c>
      <c r="R506" s="3" t="str" cm="1">
        <f t="array" ref="R506">INDEX(Types!A:A,1+BIN2DEC(MID($B506,20,2)))</f>
        <v>Control</v>
      </c>
      <c r="S506" s="3" t="str" cm="1">
        <f t="array" ref="S506">IF(R506="ALU",INDEX(ALUOps!A:A,32-BIN2DEC(MID($B506,22,5))),"")</f>
        <v/>
      </c>
      <c r="T506" s="3" t="str" cm="1">
        <f t="array" ref="T506">IF(R506="ALU",INDEX(Tmp!A:A,4-BIN2DEC(MID($B506,27,2))),"")</f>
        <v/>
      </c>
      <c r="U506" s="6" t="str">
        <f t="shared" si="70"/>
        <v/>
      </c>
      <c r="V506" t="str" cm="1">
        <f t="array" ref="V506">IF(R506="Jump",INDEX(Jcond!A:A,16-BIN2DEC(MID($B506,22,4))),"")</f>
        <v/>
      </c>
      <c r="W506" t="str">
        <f t="shared" si="72"/>
        <v/>
      </c>
      <c r="X506" s="5" t="str" cm="1">
        <f t="array" ref="X506">IF(R506="Control",INDEX(IC!A:A,16-BIN2DEC(MID($B506,21,4))),"")</f>
        <v>--</v>
      </c>
      <c r="Y506" s="5" t="str" cm="1">
        <f t="array" ref="Y506">IF(X506="CALL",INDEX(Subroutines!A:A,32-BIN2DEC(MID($B506,25,5))),"")</f>
        <v/>
      </c>
      <c r="Z506" s="5" t="str" cm="1">
        <f t="array" ref="Z506">IF(R506="Control",INDEX(EC!A:A,8-BIN2DEC(MID($B506,25,3))),"")</f>
        <v>--</v>
      </c>
      <c r="AA506" s="5" t="str" cm="1">
        <f t="array" ref="AA506">IF(R506="Control",INDEX(SR!A:A,4-BIN2DEC(MID($B506,28,2))),"")</f>
        <v>--</v>
      </c>
      <c r="AD506" s="61" t="s">
        <v>1339</v>
      </c>
      <c r="AE506" s="1" t="s">
        <v>1338</v>
      </c>
      <c r="AJ506" s="1" t="s">
        <v>481</v>
      </c>
    </row>
    <row r="507" spans="1:36" x14ac:dyDescent="0.25">
      <c r="A507" s="4" t="str">
        <f t="shared" si="65"/>
        <v>1F9</v>
      </c>
      <c r="B507" s="2" t="s">
        <v>492</v>
      </c>
      <c r="C507" s="35"/>
      <c r="D507" s="3"/>
      <c r="E507" s="3"/>
      <c r="F507" s="3"/>
      <c r="G507" s="3"/>
      <c r="H507" s="3">
        <f t="shared" si="66"/>
        <v>0</v>
      </c>
      <c r="I507" s="27" t="str" cm="1">
        <f t="array" ref="I507">IF(H507=0,INDEX(Source1!A:A, 32-BIN2DEC(LEFT($B507,5))),"--")</f>
        <v>tmpA</v>
      </c>
      <c r="J507" s="63" t="str">
        <f t="shared" si="64"/>
        <v>--</v>
      </c>
      <c r="K507" s="27" t="str" cm="1">
        <f t="array" ref="K507">IF(H507=0,INDEX(Dest1!A:A,32-BIN2DEC(MID($B507,6,5))),"--")</f>
        <v>CS</v>
      </c>
      <c r="L507" s="27">
        <f t="shared" si="67"/>
        <v>0</v>
      </c>
      <c r="M507" s="27" t="str" cm="1">
        <f t="array" ref="M507">IF(AND(I507&lt;&gt;"CONST",L507=0),INDEX(Source2!A:A,16-BIN2DEC(MID($B507,11,4))),"--")</f>
        <v>SIGMA</v>
      </c>
      <c r="N507" s="23" t="str" cm="1">
        <f t="array" ref="N507">IF(AND(I507&lt;&gt;"CONST",L507=0),INDEX('D2'!A:A,4-BIN2DEC(MID($B507,15,2))),"--")</f>
        <v>tmpB</v>
      </c>
      <c r="O507" s="6">
        <f t="shared" si="71"/>
        <v>0</v>
      </c>
      <c r="P507" s="6">
        <f t="shared" si="68"/>
        <v>0</v>
      </c>
      <c r="Q507" s="6">
        <f t="shared" si="69"/>
        <v>0</v>
      </c>
      <c r="R507" s="3" t="str" cm="1">
        <f t="array" ref="R507">INDEX(Types!A:A,1+BIN2DEC(MID($B507,20,2)))</f>
        <v>Control</v>
      </c>
      <c r="S507" s="3" t="str" cm="1">
        <f t="array" ref="S507">IF(R507="ALU",INDEX(ALUOps!A:A,32-BIN2DEC(MID($B507,22,5))),"")</f>
        <v/>
      </c>
      <c r="T507" s="3" t="str" cm="1">
        <f t="array" ref="T507">IF(R507="ALU",INDEX(Tmp!A:A,4-BIN2DEC(MID($B507,27,2))),"")</f>
        <v/>
      </c>
      <c r="U507" s="6" t="str">
        <f t="shared" si="70"/>
        <v/>
      </c>
      <c r="V507" t="str" cm="1">
        <f t="array" ref="V507">IF(R507="Jump",INDEX(Jcond!A:A,16-BIN2DEC(MID($B507,22,4))),"")</f>
        <v/>
      </c>
      <c r="W507" t="str">
        <f t="shared" si="72"/>
        <v/>
      </c>
      <c r="X507" s="5" t="str" cm="1">
        <f t="array" ref="X507">IF(R507="Control",INDEX(IC!A:A,16-BIN2DEC(MID($B507,21,4))),"")</f>
        <v>--</v>
      </c>
      <c r="Y507" s="5" t="str" cm="1">
        <f t="array" ref="Y507">IF(X507="CALL",INDEX(Subroutines!A:A,32-BIN2DEC(MID($B507,25,5))),"")</f>
        <v/>
      </c>
      <c r="Z507" s="5" t="str" cm="1">
        <f t="array" ref="Z507">IF(R507="Control",INDEX(EC!A:A,8-BIN2DEC(MID($B507,25,3))),"")</f>
        <v>MW</v>
      </c>
      <c r="AA507" s="5" t="str" cm="1">
        <f t="array" ref="AA507">IF(R507="Control",INDEX(SR!A:A,4-BIN2DEC(MID($B507,28,2))),"")</f>
        <v>SS</v>
      </c>
    </row>
    <row r="508" spans="1:36" x14ac:dyDescent="0.25">
      <c r="A508" s="4" t="str">
        <f t="shared" si="65"/>
        <v>1FA</v>
      </c>
      <c r="B508" s="2" t="s">
        <v>493</v>
      </c>
      <c r="C508" s="35"/>
      <c r="D508" s="3"/>
      <c r="E508" s="3"/>
      <c r="F508" s="3"/>
      <c r="G508" s="3"/>
      <c r="H508" s="3">
        <f t="shared" si="66"/>
        <v>0</v>
      </c>
      <c r="I508" s="27" t="str" cm="1">
        <f t="array" ref="I508">IF(H508=0,INDEX(Source1!A:A, 32-BIN2DEC(LEFT($B508,5))),"--")</f>
        <v>PC</v>
      </c>
      <c r="J508" s="63" t="str">
        <f t="shared" si="64"/>
        <v>--</v>
      </c>
      <c r="K508" s="27" t="str" cm="1">
        <f t="array" ref="K508">IF(H508=0,INDEX(Dest1!A:A,32-BIN2DEC(MID($B508,6,5))),"--")</f>
        <v>TEMP</v>
      </c>
      <c r="L508" s="27">
        <f t="shared" si="67"/>
        <v>0</v>
      </c>
      <c r="M508" s="27" t="str" cm="1">
        <f t="array" ref="M508">IF(AND(I508&lt;&gt;"CONST",L508=0),INDEX(Source2!A:A,16-BIN2DEC(MID($B508,11,4))),"--")</f>
        <v>SIGMA</v>
      </c>
      <c r="N508" s="23" t="str" cm="1">
        <f t="array" ref="N508">IF(AND(I508&lt;&gt;"CONST",L508=0),INDEX('D2'!A:A,4-BIN2DEC(MID($B508,15,2))),"--")</f>
        <v>IND</v>
      </c>
      <c r="O508" s="6">
        <f t="shared" si="71"/>
        <v>1</v>
      </c>
      <c r="P508" s="6">
        <f t="shared" si="68"/>
        <v>0</v>
      </c>
      <c r="Q508" s="6">
        <f t="shared" si="69"/>
        <v>0</v>
      </c>
      <c r="R508" s="3" t="str" cm="1">
        <f t="array" ref="R508">INDEX(Types!A:A,1+BIN2DEC(MID($B508,20,2)))</f>
        <v>Control</v>
      </c>
      <c r="S508" s="3" t="str" cm="1">
        <f t="array" ref="S508">IF(R508="ALU",INDEX(ALUOps!A:A,32-BIN2DEC(MID($B508,22,5))),"")</f>
        <v/>
      </c>
      <c r="T508" s="3" t="str" cm="1">
        <f t="array" ref="T508">IF(R508="ALU",INDEX(Tmp!A:A,4-BIN2DEC(MID($B508,27,2))),"")</f>
        <v/>
      </c>
      <c r="U508" s="6" t="str">
        <f t="shared" si="70"/>
        <v/>
      </c>
      <c r="V508" t="str" cm="1">
        <f t="array" ref="V508">IF(R508="Jump",INDEX(Jcond!A:A,16-BIN2DEC(MID($B508,22,4))),"")</f>
        <v/>
      </c>
      <c r="W508" t="str">
        <f t="shared" si="72"/>
        <v/>
      </c>
      <c r="X508" s="5" t="str" cm="1">
        <f t="array" ref="X508">IF(R508="Control",INDEX(IC!A:A,16-BIN2DEC(MID($B508,21,4))),"")</f>
        <v>--</v>
      </c>
      <c r="Y508" s="5" t="str" cm="1">
        <f t="array" ref="Y508">IF(X508="CALL",INDEX(Subroutines!A:A,32-BIN2DEC(MID($B508,25,5))),"")</f>
        <v/>
      </c>
      <c r="Z508" s="5" t="str" cm="1">
        <f t="array" ref="Z508">IF(R508="Control",INDEX(EC!A:A,8-BIN2DEC(MID($B508,25,3))),"")</f>
        <v>--</v>
      </c>
      <c r="AA508" s="5" t="str" cm="1">
        <f t="array" ref="AA508">IF(R508="Control",INDEX(SR!A:A,4-BIN2DEC(MID($B508,28,2))),"")</f>
        <v>--</v>
      </c>
    </row>
    <row r="509" spans="1:36" s="9" customFormat="1" ht="15.75" thickBot="1" x14ac:dyDescent="0.3">
      <c r="A509" s="7" t="str">
        <f t="shared" si="65"/>
        <v>1FB</v>
      </c>
      <c r="B509" s="8" t="s">
        <v>494</v>
      </c>
      <c r="C509" s="38"/>
      <c r="D509" s="10"/>
      <c r="E509" s="10"/>
      <c r="F509" s="10"/>
      <c r="G509" s="10"/>
      <c r="H509" s="10">
        <f t="shared" si="66"/>
        <v>0</v>
      </c>
      <c r="I509" s="30" t="str" cm="1">
        <f t="array" ref="I509">IF(H509=0,INDEX(Source1!A:A, 32-BIN2DEC(LEFT($B509,5))),"--")</f>
        <v>tmpC</v>
      </c>
      <c r="J509" s="66" t="str">
        <f t="shared" si="64"/>
        <v>--</v>
      </c>
      <c r="K509" s="30" t="str" cm="1">
        <f t="array" ref="K509">IF(H509=0,INDEX(Dest1!A:A,32-BIN2DEC(MID($B509,6,5))),"--")</f>
        <v>PC</v>
      </c>
      <c r="L509" s="30">
        <f t="shared" si="67"/>
        <v>1</v>
      </c>
      <c r="M509" s="30" t="str" cm="1">
        <f t="array" ref="M509">IF(AND(I509&lt;&gt;"CONST",L509=0),INDEX(Source2!A:A,16-BIN2DEC(MID($B509,11,4))),"--")</f>
        <v>--</v>
      </c>
      <c r="N509" s="26" t="str" cm="1">
        <f t="array" ref="N509">IF(AND(I509&lt;&gt;"CONST",L509=0),INDEX('D2'!A:A,4-BIN2DEC(MID($B509,15,2))),"--")</f>
        <v>--</v>
      </c>
      <c r="O509" s="11">
        <f t="shared" si="71"/>
        <v>0</v>
      </c>
      <c r="P509" s="11">
        <f t="shared" si="68"/>
        <v>0</v>
      </c>
      <c r="Q509" s="11">
        <f t="shared" si="69"/>
        <v>0</v>
      </c>
      <c r="R509" s="10" t="str" cm="1">
        <f t="array" ref="R509">INDEX(Types!A:A,1+BIN2DEC(MID($B509,20,2)))</f>
        <v>Control</v>
      </c>
      <c r="S509" s="10" t="str" cm="1">
        <f t="array" ref="S509">IF(R509="ALU",INDEX(ALUOps!A:A,32-BIN2DEC(MID($B509,22,5))),"")</f>
        <v/>
      </c>
      <c r="T509" s="10" t="str" cm="1">
        <f t="array" ref="T509">IF(R509="ALU",INDEX(Tmp!A:A,4-BIN2DEC(MID($B509,27,2))),"")</f>
        <v/>
      </c>
      <c r="U509" s="11" t="str">
        <f t="shared" si="70"/>
        <v/>
      </c>
      <c r="V509" s="9" t="str" cm="1">
        <f t="array" ref="V509">IF(R509="Jump",INDEX(Jcond!A:A,16-BIN2DEC(MID($B509,22,4))),"")</f>
        <v/>
      </c>
      <c r="W509" s="9" t="str">
        <f t="shared" si="72"/>
        <v/>
      </c>
      <c r="X509" s="54" t="str" cm="1">
        <f t="array" ref="X509">IF(R509="Control",INDEX(IC!A:A,16-BIN2DEC(MID($B509,21,4))),"")</f>
        <v>--</v>
      </c>
      <c r="Y509" s="54" t="str" cm="1">
        <f t="array" ref="Y509">IF(X509="CALL",INDEX(Subroutines!A:A,32-BIN2DEC(MID($B509,25,5))),"")</f>
        <v/>
      </c>
      <c r="Z509" s="54" t="str" cm="1">
        <f t="array" ref="Z509">IF(R509="Control",INDEX(EC!A:A,8-BIN2DEC(MID($B509,25,3))),"")</f>
        <v>MW</v>
      </c>
      <c r="AA509" s="54" t="str" cm="1">
        <f t="array" ref="AA509">IF(R509="Control",INDEX(SR!A:A,4-BIN2DEC(MID($B509,28,2))),"")</f>
        <v>SS</v>
      </c>
      <c r="AE509" s="60"/>
    </row>
    <row r="510" spans="1:36" x14ac:dyDescent="0.25">
      <c r="A510" s="4" t="str">
        <f t="shared" si="65"/>
        <v>1FC</v>
      </c>
      <c r="B510" s="2" t="s">
        <v>495</v>
      </c>
      <c r="C510" s="35"/>
      <c r="D510" s="2" t="s">
        <v>496</v>
      </c>
      <c r="E510" s="2" t="s">
        <v>930</v>
      </c>
      <c r="F510" s="2" t="s">
        <v>462</v>
      </c>
      <c r="G510" s="2"/>
      <c r="H510" s="3">
        <f t="shared" si="66"/>
        <v>0</v>
      </c>
      <c r="I510" s="27" t="str" cm="1">
        <f t="array" ref="I510">IF(H510=0,INDEX(Source1!A:A, 32-BIN2DEC(LEFT($B510,5))),"--")</f>
        <v>SIGMA</v>
      </c>
      <c r="J510" s="63" t="str">
        <f t="shared" si="64"/>
        <v>--</v>
      </c>
      <c r="K510" s="27" t="str" cm="1">
        <f t="array" ref="K510">IF(H510=0,INDEX(Dest1!A:A,32-BIN2DEC(MID($B510,6,5))),"--")</f>
        <v>SP</v>
      </c>
      <c r="L510" s="27">
        <f t="shared" si="67"/>
        <v>1</v>
      </c>
      <c r="M510" s="27" t="str" cm="1">
        <f t="array" ref="M510">IF(AND(I510&lt;&gt;"CONST",L510=0),INDEX(Source2!A:A,16-BIN2DEC(MID($B510,11,4))),"--")</f>
        <v>--</v>
      </c>
      <c r="N510" s="23" t="str" cm="1">
        <f t="array" ref="N510">IF(AND(I510&lt;&gt;"CONST",L510=0),INDEX('D2'!A:A,4-BIN2DEC(MID($B510,15,2))),"--")</f>
        <v>--</v>
      </c>
      <c r="O510" s="6">
        <f t="shared" si="71"/>
        <v>0</v>
      </c>
      <c r="P510" s="6">
        <f t="shared" si="68"/>
        <v>0</v>
      </c>
      <c r="Q510" s="6">
        <f t="shared" si="69"/>
        <v>1</v>
      </c>
      <c r="R510" s="3" t="str" cm="1">
        <f t="array" ref="R510">INDEX(Types!A:A,1+BIN2DEC(MID($B510,20,2)))</f>
        <v>Control</v>
      </c>
      <c r="S510" s="3" t="str" cm="1">
        <f t="array" ref="S510">IF(R510="ALU",INDEX(ALUOps!A:A,32-BIN2DEC(MID($B510,22,5))),"")</f>
        <v/>
      </c>
      <c r="T510" s="3" t="str" cm="1">
        <f t="array" ref="T510">IF(R510="ALU",INDEX(Tmp!A:A,4-BIN2DEC(MID($B510,27,2))),"")</f>
        <v/>
      </c>
      <c r="U510" s="6" t="str">
        <f t="shared" si="70"/>
        <v/>
      </c>
      <c r="V510" t="str" cm="1">
        <f t="array" ref="V510">IF(R510="Jump",INDEX(Jcond!A:A,16-BIN2DEC(MID($B510,22,4))),"")</f>
        <v/>
      </c>
      <c r="W510" t="str">
        <f t="shared" si="72"/>
        <v/>
      </c>
      <c r="X510" s="5" t="str" cm="1">
        <f t="array" ref="X510">IF(R510="Control",INDEX(IC!A:A,16-BIN2DEC(MID($B510,21,4))),"")</f>
        <v>FLUSH</v>
      </c>
      <c r="Y510" s="5" t="str" cm="1">
        <f t="array" ref="Y510">IF(X510="CALL",INDEX(Subroutines!A:A,32-BIN2DEC(MID($B510,25,5))),"")</f>
        <v/>
      </c>
      <c r="Z510" s="5" t="str" cm="1">
        <f t="array" ref="Z510">IF(R510="Control",INDEX(EC!A:A,8-BIN2DEC(MID($B510,25,3))),"")</f>
        <v>--</v>
      </c>
      <c r="AA510" s="5" t="str" cm="1">
        <f t="array" ref="AA510">IF(R510="Control",INDEX(SR!A:A,4-BIN2DEC(MID($B510,28,2))),"")</f>
        <v>--</v>
      </c>
      <c r="AJ510" s="1" t="s">
        <v>497</v>
      </c>
    </row>
    <row r="511" spans="1:36" s="15" customFormat="1" x14ac:dyDescent="0.25">
      <c r="A511" s="12" t="str">
        <f t="shared" si="65"/>
        <v>1FD</v>
      </c>
      <c r="B511" s="13" t="s">
        <v>4</v>
      </c>
      <c r="C511" s="36"/>
      <c r="D511" s="14"/>
      <c r="E511" s="14"/>
      <c r="F511" s="14"/>
      <c r="G511" s="14"/>
      <c r="H511" s="14">
        <f t="shared" si="66"/>
        <v>1</v>
      </c>
      <c r="I511" s="28" t="str" cm="1">
        <f t="array" ref="I511">IF(H511=0,INDEX(Source1!A:A, 32-BIN2DEC(LEFT($B511,5))),"--")</f>
        <v>--</v>
      </c>
      <c r="J511" s="64" t="str">
        <f t="shared" si="64"/>
        <v>--</v>
      </c>
      <c r="K511" s="28" t="str" cm="1">
        <f t="array" ref="K511">IF(H511=0,INDEX(Dest1!A:A,32-BIN2DEC(MID($B511,6,5))),"--")</f>
        <v>--</v>
      </c>
      <c r="L511" s="28">
        <f t="shared" si="67"/>
        <v>1</v>
      </c>
      <c r="M511" s="28" t="str" cm="1">
        <f t="array" ref="M511">IF(AND(I511&lt;&gt;"CONST",L511=0),INDEX(Source2!A:A,16-BIN2DEC(MID($B511,11,4))),"--")</f>
        <v>--</v>
      </c>
      <c r="N511" s="24" t="str" cm="1">
        <f t="array" ref="N511">IF(AND(I511&lt;&gt;"CONST",L511=0),INDEX('D2'!A:A,4-BIN2DEC(MID($B511,15,2))),"--")</f>
        <v>--</v>
      </c>
      <c r="O511" s="16">
        <f t="shared" si="71"/>
        <v>0</v>
      </c>
      <c r="P511" s="16">
        <f t="shared" si="68"/>
        <v>0</v>
      </c>
      <c r="Q511" s="16">
        <f t="shared" si="69"/>
        <v>0</v>
      </c>
      <c r="R511" s="14" t="str" cm="1">
        <f t="array" ref="R511">INDEX(Types!A:A,1+BIN2DEC(MID($B511,20,2)))</f>
        <v>Control</v>
      </c>
      <c r="S511" s="14" t="str" cm="1">
        <f t="array" ref="S511">IF(R511="ALU",INDEX(ALUOps!A:A,32-BIN2DEC(MID($B511,22,5))),"")</f>
        <v/>
      </c>
      <c r="T511" s="14" t="str" cm="1">
        <f t="array" ref="T511">IF(R511="ALU",INDEX(Tmp!A:A,4-BIN2DEC(MID($B511,27,2))),"")</f>
        <v/>
      </c>
      <c r="U511" s="16" t="str">
        <f t="shared" si="70"/>
        <v/>
      </c>
      <c r="V511" s="15" t="str" cm="1">
        <f t="array" ref="V511">IF(R511="Jump",INDEX(Jcond!A:A,16-BIN2DEC(MID($B511,22,4))),"")</f>
        <v/>
      </c>
      <c r="W511" s="15" t="str">
        <f t="shared" si="72"/>
        <v/>
      </c>
      <c r="X511" s="52" t="str" cm="1">
        <f t="array" ref="X511">IF(R511="Control",INDEX(IC!A:A,16-BIN2DEC(MID($B511,21,4))),"")</f>
        <v>--</v>
      </c>
      <c r="Y511" s="52" t="str" cm="1">
        <f t="array" ref="Y511">IF(X511="CALL",INDEX(Subroutines!A:A,32-BIN2DEC(MID($B511,25,5))),"")</f>
        <v/>
      </c>
      <c r="Z511" s="52" t="str" cm="1">
        <f t="array" ref="Z511">IF(R511="Control",INDEX(EC!A:A,8-BIN2DEC(MID($B511,25,3))),"")</f>
        <v>--</v>
      </c>
      <c r="AA511" s="52" t="str" cm="1">
        <f t="array" ref="AA511">IF(R511="Control",INDEX(SR!A:A,4-BIN2DEC(MID($B511,28,2))),"")</f>
        <v>--</v>
      </c>
      <c r="AE511" s="58"/>
    </row>
    <row r="512" spans="1:36" s="15" customFormat="1" x14ac:dyDescent="0.25">
      <c r="A512" s="12" t="str">
        <f t="shared" si="65"/>
        <v>1FE</v>
      </c>
      <c r="B512" s="13" t="s">
        <v>4</v>
      </c>
      <c r="C512" s="36"/>
      <c r="D512" s="14"/>
      <c r="E512" s="14"/>
      <c r="F512" s="14"/>
      <c r="G512" s="14"/>
      <c r="H512" s="14">
        <f t="shared" si="66"/>
        <v>1</v>
      </c>
      <c r="I512" s="28" t="str" cm="1">
        <f t="array" ref="I512">IF(H512=0,INDEX(Source1!A:A, 32-BIN2DEC(LEFT($B512,5))),"--")</f>
        <v>--</v>
      </c>
      <c r="J512" s="64" t="str">
        <f t="shared" si="64"/>
        <v>--</v>
      </c>
      <c r="K512" s="28" t="str" cm="1">
        <f t="array" ref="K512">IF(H512=0,INDEX(Dest1!A:A,32-BIN2DEC(MID($B512,6,5))),"--")</f>
        <v>--</v>
      </c>
      <c r="L512" s="28">
        <f t="shared" si="67"/>
        <v>1</v>
      </c>
      <c r="M512" s="28" t="str" cm="1">
        <f t="array" ref="M512">IF(AND(I512&lt;&gt;"CONST",L512=0),INDEX(Source2!A:A,16-BIN2DEC(MID($B512,11,4))),"--")</f>
        <v>--</v>
      </c>
      <c r="N512" s="24" t="str" cm="1">
        <f t="array" ref="N512">IF(AND(I512&lt;&gt;"CONST",L512=0),INDEX('D2'!A:A,4-BIN2DEC(MID($B512,15,2))),"--")</f>
        <v>--</v>
      </c>
      <c r="O512" s="16">
        <f t="shared" si="71"/>
        <v>0</v>
      </c>
      <c r="P512" s="16">
        <f t="shared" si="68"/>
        <v>0</v>
      </c>
      <c r="Q512" s="16">
        <f t="shared" si="69"/>
        <v>0</v>
      </c>
      <c r="R512" s="14" t="str" cm="1">
        <f t="array" ref="R512">INDEX(Types!A:A,1+BIN2DEC(MID($B512,20,2)))</f>
        <v>Control</v>
      </c>
      <c r="S512" s="14" t="str" cm="1">
        <f t="array" ref="S512">IF(R512="ALU",INDEX(ALUOps!A:A,32-BIN2DEC(MID($B512,22,5))),"")</f>
        <v/>
      </c>
      <c r="T512" s="14" t="str" cm="1">
        <f t="array" ref="T512">IF(R512="ALU",INDEX(Tmp!A:A,4-BIN2DEC(MID($B512,27,2))),"")</f>
        <v/>
      </c>
      <c r="U512" s="16" t="str">
        <f t="shared" si="70"/>
        <v/>
      </c>
      <c r="V512" s="15" t="str" cm="1">
        <f t="array" ref="V512">IF(R512="Jump",INDEX(Jcond!A:A,16-BIN2DEC(MID($B512,22,4))),"")</f>
        <v/>
      </c>
      <c r="W512" s="15" t="str">
        <f t="shared" si="72"/>
        <v/>
      </c>
      <c r="X512" s="52" t="str" cm="1">
        <f t="array" ref="X512">IF(R512="Control",INDEX(IC!A:A,16-BIN2DEC(MID($B512,21,4))),"")</f>
        <v>--</v>
      </c>
      <c r="Y512" s="52" t="str" cm="1">
        <f t="array" ref="Y512">IF(X512="CALL",INDEX(Subroutines!A:A,32-BIN2DEC(MID($B512,25,5))),"")</f>
        <v/>
      </c>
      <c r="Z512" s="52" t="str" cm="1">
        <f t="array" ref="Z512">IF(R512="Control",INDEX(EC!A:A,8-BIN2DEC(MID($B512,25,3))),"")</f>
        <v>--</v>
      </c>
      <c r="AA512" s="52" t="str" cm="1">
        <f t="array" ref="AA512">IF(R512="Control",INDEX(SR!A:A,4-BIN2DEC(MID($B512,28,2))),"")</f>
        <v>--</v>
      </c>
      <c r="AE512" s="58"/>
    </row>
    <row r="513" spans="1:36" s="20" customFormat="1" ht="15.75" thickBot="1" x14ac:dyDescent="0.3">
      <c r="A513" s="17" t="str">
        <f t="shared" si="65"/>
        <v>1FF</v>
      </c>
      <c r="B513" s="18" t="s">
        <v>4</v>
      </c>
      <c r="C513" s="37"/>
      <c r="D513" s="19"/>
      <c r="E513" s="19"/>
      <c r="F513" s="19"/>
      <c r="G513" s="19"/>
      <c r="H513" s="19">
        <f t="shared" si="66"/>
        <v>1</v>
      </c>
      <c r="I513" s="29" t="str" cm="1">
        <f t="array" ref="I513">IF(H513=0,INDEX(Source1!A:A, 32-BIN2DEC(LEFT($B513,5))),"--")</f>
        <v>--</v>
      </c>
      <c r="J513" s="65" t="str">
        <f t="shared" si="64"/>
        <v>--</v>
      </c>
      <c r="K513" s="29" t="str" cm="1">
        <f t="array" ref="K513">IF(H513=0,INDEX(Dest1!A:A,32-BIN2DEC(MID($B513,6,5))),"--")</f>
        <v>--</v>
      </c>
      <c r="L513" s="29">
        <f t="shared" si="67"/>
        <v>1</v>
      </c>
      <c r="M513" s="29" t="str" cm="1">
        <f t="array" ref="M513">IF(AND(I513&lt;&gt;"CONST",L513=0),INDEX(Source2!A:A,16-BIN2DEC(MID($B513,11,4))),"--")</f>
        <v>--</v>
      </c>
      <c r="N513" s="25" t="str" cm="1">
        <f t="array" ref="N513">IF(AND(I513&lt;&gt;"CONST",L513=0),INDEX('D2'!A:A,4-BIN2DEC(MID($B513,15,2))),"--")</f>
        <v>--</v>
      </c>
      <c r="O513" s="21">
        <f t="shared" si="71"/>
        <v>0</v>
      </c>
      <c r="P513" s="21">
        <f t="shared" si="68"/>
        <v>0</v>
      </c>
      <c r="Q513" s="21">
        <f t="shared" si="69"/>
        <v>0</v>
      </c>
      <c r="R513" s="19" t="str" cm="1">
        <f t="array" ref="R513">INDEX(Types!A:A,1+BIN2DEC(MID($B513,20,2)))</f>
        <v>Control</v>
      </c>
      <c r="S513" s="19" t="str" cm="1">
        <f t="array" ref="S513">IF(R513="ALU",INDEX(ALUOps!A:A,32-BIN2DEC(MID($B513,22,5))),"")</f>
        <v/>
      </c>
      <c r="T513" s="19" t="str" cm="1">
        <f t="array" ref="T513">IF(R513="ALU",INDEX(Tmp!A:A,4-BIN2DEC(MID($B513,27,2))),"")</f>
        <v/>
      </c>
      <c r="U513" s="21" t="str">
        <f t="shared" si="70"/>
        <v/>
      </c>
      <c r="V513" s="20" t="str" cm="1">
        <f t="array" ref="V513">IF(R513="Jump",INDEX(Jcond!A:A,16-BIN2DEC(MID($B513,22,4))),"")</f>
        <v/>
      </c>
      <c r="W513" s="20" t="str">
        <f t="shared" si="72"/>
        <v/>
      </c>
      <c r="X513" s="53" t="str" cm="1">
        <f t="array" ref="X513">IF(R513="Control",INDEX(IC!A:A,16-BIN2DEC(MID($B513,21,4))),"")</f>
        <v>--</v>
      </c>
      <c r="Y513" s="53" t="str" cm="1">
        <f t="array" ref="Y513">IF(X513="CALL",INDEX(Subroutines!A:A,32-BIN2DEC(MID($B513,25,5))),"")</f>
        <v/>
      </c>
      <c r="Z513" s="53" t="str" cm="1">
        <f t="array" ref="Z513">IF(R513="Control",INDEX(EC!A:A,8-BIN2DEC(MID($B513,25,3))),"")</f>
        <v>--</v>
      </c>
      <c r="AA513" s="53" t="str" cm="1">
        <f t="array" ref="AA513">IF(R513="Control",INDEX(SR!A:A,4-BIN2DEC(MID($B513,28,2))),"")</f>
        <v>--</v>
      </c>
      <c r="AE513" s="59"/>
    </row>
    <row r="514" spans="1:36" x14ac:dyDescent="0.25">
      <c r="A514" s="4" t="str">
        <f t="shared" si="65"/>
        <v>200</v>
      </c>
      <c r="B514" s="2" t="s">
        <v>499</v>
      </c>
      <c r="C514" s="35" t="s">
        <v>1126</v>
      </c>
      <c r="D514" s="2" t="s">
        <v>1096</v>
      </c>
      <c r="E514" s="2" t="s">
        <v>935</v>
      </c>
      <c r="F514" s="2" t="s">
        <v>488</v>
      </c>
      <c r="G514" s="2"/>
      <c r="H514" s="3">
        <f t="shared" si="66"/>
        <v>0</v>
      </c>
      <c r="I514" s="27" t="str" cm="1">
        <f t="array" ref="I514">IF(H514=0,INDEX(Source1!A:A, 32-BIN2DEC(LEFT($B514,5))),"--")</f>
        <v>tmpA</v>
      </c>
      <c r="J514" s="63" t="str">
        <f t="shared" ref="J514:J577" si="73">IF(I514="CONST",31-BIN2DEC(MID($B514,12,5)),"--")</f>
        <v>--</v>
      </c>
      <c r="K514" s="27" t="str" cm="1">
        <f t="array" ref="K514">IF(H514=0,INDEX(Dest1!A:A,32-BIN2DEC(MID($B514,6,5))),"--")</f>
        <v>A</v>
      </c>
      <c r="L514" s="27">
        <f t="shared" si="67"/>
        <v>1</v>
      </c>
      <c r="M514" s="27" t="str" cm="1">
        <f t="array" ref="M514">IF(AND(I514&lt;&gt;"CONST",L514=0),INDEX(Source2!A:A,16-BIN2DEC(MID($B514,11,4))),"--")</f>
        <v>--</v>
      </c>
      <c r="N514" s="23" t="str" cm="1">
        <f t="array" ref="N514">IF(AND(I514&lt;&gt;"CONST",L514=0),INDEX('D2'!A:A,4-BIN2DEC(MID($B514,15,2))),"--")</f>
        <v>--</v>
      </c>
      <c r="O514" s="6">
        <f t="shared" si="71"/>
        <v>0</v>
      </c>
      <c r="P514" s="6">
        <f t="shared" si="68"/>
        <v>0</v>
      </c>
      <c r="Q514" s="6">
        <f t="shared" si="69"/>
        <v>1</v>
      </c>
      <c r="R514" s="3" t="str" cm="1">
        <f t="array" ref="R514">INDEX(Types!A:A,1+BIN2DEC(MID($B514,20,2)))</f>
        <v>Control</v>
      </c>
      <c r="S514" s="3" t="str" cm="1">
        <f t="array" ref="S514">IF(R514="ALU",INDEX(ALUOps!A:A,32-BIN2DEC(MID($B514,22,5))),"")</f>
        <v/>
      </c>
      <c r="T514" s="3" t="str" cm="1">
        <f t="array" ref="T514">IF(R514="ALU",INDEX(Tmp!A:A,4-BIN2DEC(MID($B514,27,2))),"")</f>
        <v/>
      </c>
      <c r="U514" s="6" t="str">
        <f t="shared" si="70"/>
        <v/>
      </c>
      <c r="V514" t="str" cm="1">
        <f t="array" ref="V514">IF(R514="Jump",INDEX(Jcond!A:A,16-BIN2DEC(MID($B514,22,4))),"")</f>
        <v/>
      </c>
      <c r="W514" t="str">
        <f t="shared" si="72"/>
        <v/>
      </c>
      <c r="X514" s="5" t="str" cm="1">
        <f t="array" ref="X514">IF(R514="Control",INDEX(IC!A:A,16-BIN2DEC(MID($B514,21,4))),"")</f>
        <v>--</v>
      </c>
      <c r="Y514" s="5" t="str" cm="1">
        <f t="array" ref="Y514">IF(X514="CALL",INDEX(Subroutines!A:A,32-BIN2DEC(MID($B514,25,5))),"")</f>
        <v/>
      </c>
      <c r="Z514" s="5" t="str" cm="1">
        <f t="array" ref="Z514">IF(R514="Control",INDEX(EC!A:A,8-BIN2DEC(MID($B514,25,3))),"")</f>
        <v>--</v>
      </c>
      <c r="AA514" s="5" t="str" cm="1">
        <f t="array" ref="AA514">IF(R514="Control",INDEX(SR!A:A,4-BIN2DEC(MID($B514,28,2))),"")</f>
        <v>--</v>
      </c>
      <c r="AJ514" s="1" t="s">
        <v>498</v>
      </c>
    </row>
    <row r="515" spans="1:36" s="15" customFormat="1" x14ac:dyDescent="0.25">
      <c r="A515" s="12" t="str">
        <f t="shared" ref="A515:A578" si="74">DEC2HEX(ROW(A514)-ROW($A$1),3)</f>
        <v>201</v>
      </c>
      <c r="B515" s="13" t="s">
        <v>4</v>
      </c>
      <c r="C515" s="36" t="s">
        <v>1127</v>
      </c>
      <c r="D515" s="14"/>
      <c r="E515" s="14"/>
      <c r="F515" s="14"/>
      <c r="G515" s="14"/>
      <c r="H515" s="14">
        <f t="shared" ref="H515:H578" si="75">IF(BIN2DEC(LEFT($B515,10))=0,1,0)</f>
        <v>1</v>
      </c>
      <c r="I515" s="28" t="str" cm="1">
        <f t="array" ref="I515">IF(H515=0,INDEX(Source1!A:A, 32-BIN2DEC(LEFT($B515,5))),"--")</f>
        <v>--</v>
      </c>
      <c r="J515" s="64" t="str">
        <f t="shared" si="73"/>
        <v>--</v>
      </c>
      <c r="K515" s="28" t="str" cm="1">
        <f t="array" ref="K515">IF(H515=0,INDEX(Dest1!A:A,32-BIN2DEC(MID($B515,6,5))),"--")</f>
        <v>--</v>
      </c>
      <c r="L515" s="28">
        <f t="shared" ref="L515:L578" si="76">IF(BIN2DEC(MID($B515,11,6))=0,1,0)</f>
        <v>1</v>
      </c>
      <c r="M515" s="28" t="str" cm="1">
        <f t="array" ref="M515">IF(AND(I515&lt;&gt;"CONST",L515=0),INDEX(Source2!A:A,16-BIN2DEC(MID($B515,11,4))),"--")</f>
        <v>--</v>
      </c>
      <c r="N515" s="24" t="str" cm="1">
        <f t="array" ref="N515">IF(AND(I515&lt;&gt;"CONST",L515=0),INDEX('D2'!A:A,4-BIN2DEC(MID($B515,15,2))),"--")</f>
        <v>--</v>
      </c>
      <c r="O515" s="16">
        <f t="shared" si="71"/>
        <v>0</v>
      </c>
      <c r="P515" s="16">
        <f t="shared" si="68"/>
        <v>0</v>
      </c>
      <c r="Q515" s="16">
        <f t="shared" si="69"/>
        <v>0</v>
      </c>
      <c r="R515" s="14" t="str" cm="1">
        <f t="array" ref="R515">INDEX(Types!A:A,1+BIN2DEC(MID($B515,20,2)))</f>
        <v>Control</v>
      </c>
      <c r="S515" s="14" t="str" cm="1">
        <f t="array" ref="S515">IF(R515="ALU",INDEX(ALUOps!A:A,32-BIN2DEC(MID($B515,22,5))),"")</f>
        <v/>
      </c>
      <c r="T515" s="14" t="str" cm="1">
        <f t="array" ref="T515">IF(R515="ALU",INDEX(Tmp!A:A,4-BIN2DEC(MID($B515,27,2))),"")</f>
        <v/>
      </c>
      <c r="U515" s="16" t="str">
        <f t="shared" ref="U515:U578" si="77">IF(R515="ALU",1-BIN2DEC(MID($B515,29,1)),"")</f>
        <v/>
      </c>
      <c r="V515" s="15" t="str" cm="1">
        <f t="array" ref="V515">IF(R515="Jump",INDEX(Jcond!A:A,16-BIN2DEC(MID($B515,22,4))),"")</f>
        <v/>
      </c>
      <c r="W515" s="15" t="str">
        <f t="shared" si="72"/>
        <v/>
      </c>
      <c r="X515" s="52" t="str" cm="1">
        <f t="array" ref="X515">IF(R515="Control",INDEX(IC!A:A,16-BIN2DEC(MID($B515,21,4))),"")</f>
        <v>--</v>
      </c>
      <c r="Y515" s="52" t="str" cm="1">
        <f t="array" ref="Y515">IF(X515="CALL",INDEX(Subroutines!A:A,32-BIN2DEC(MID($B515,25,5))),"")</f>
        <v/>
      </c>
      <c r="Z515" s="52" t="str" cm="1">
        <f t="array" ref="Z515">IF(R515="Control",INDEX(EC!A:A,8-BIN2DEC(MID($B515,25,3))),"")</f>
        <v>--</v>
      </c>
      <c r="AA515" s="52" t="str" cm="1">
        <f t="array" ref="AA515">IF(R515="Control",INDEX(SR!A:A,4-BIN2DEC(MID($B515,28,2))),"")</f>
        <v>--</v>
      </c>
      <c r="AE515" s="58"/>
    </row>
    <row r="516" spans="1:36" s="15" customFormat="1" x14ac:dyDescent="0.25">
      <c r="A516" s="12" t="str">
        <f t="shared" si="74"/>
        <v>202</v>
      </c>
      <c r="B516" s="13" t="s">
        <v>4</v>
      </c>
      <c r="C516" s="36" t="s">
        <v>1128</v>
      </c>
      <c r="D516" s="14"/>
      <c r="E516" s="14"/>
      <c r="F516" s="14"/>
      <c r="G516" s="14"/>
      <c r="H516" s="14">
        <f t="shared" si="75"/>
        <v>1</v>
      </c>
      <c r="I516" s="28" t="str" cm="1">
        <f t="array" ref="I516">IF(H516=0,INDEX(Source1!A:A, 32-BIN2DEC(LEFT($B516,5))),"--")</f>
        <v>--</v>
      </c>
      <c r="J516" s="64" t="str">
        <f t="shared" si="73"/>
        <v>--</v>
      </c>
      <c r="K516" s="28" t="str" cm="1">
        <f t="array" ref="K516">IF(H516=0,INDEX(Dest1!A:A,32-BIN2DEC(MID($B516,6,5))),"--")</f>
        <v>--</v>
      </c>
      <c r="L516" s="28">
        <f t="shared" si="76"/>
        <v>1</v>
      </c>
      <c r="M516" s="28" t="str" cm="1">
        <f t="array" ref="M516">IF(AND(I516&lt;&gt;"CONST",L516=0),INDEX(Source2!A:A,16-BIN2DEC(MID($B516,11,4))),"--")</f>
        <v>--</v>
      </c>
      <c r="N516" s="24" t="str" cm="1">
        <f t="array" ref="N516">IF(AND(I516&lt;&gt;"CONST",L516=0),INDEX('D2'!A:A,4-BIN2DEC(MID($B516,15,2))),"--")</f>
        <v>--</v>
      </c>
      <c r="O516" s="16">
        <f t="shared" si="71"/>
        <v>0</v>
      </c>
      <c r="P516" s="16">
        <f t="shared" si="68"/>
        <v>0</v>
      </c>
      <c r="Q516" s="16">
        <f t="shared" si="69"/>
        <v>0</v>
      </c>
      <c r="R516" s="14" t="str" cm="1">
        <f t="array" ref="R516">INDEX(Types!A:A,1+BIN2DEC(MID($B516,20,2)))</f>
        <v>Control</v>
      </c>
      <c r="S516" s="14" t="str" cm="1">
        <f t="array" ref="S516">IF(R516="ALU",INDEX(ALUOps!A:A,32-BIN2DEC(MID($B516,22,5))),"")</f>
        <v/>
      </c>
      <c r="T516" s="14" t="str" cm="1">
        <f t="array" ref="T516">IF(R516="ALU",INDEX(Tmp!A:A,4-BIN2DEC(MID($B516,27,2))),"")</f>
        <v/>
      </c>
      <c r="U516" s="16" t="str">
        <f t="shared" si="77"/>
        <v/>
      </c>
      <c r="V516" s="15" t="str" cm="1">
        <f t="array" ref="V516">IF(R516="Jump",INDEX(Jcond!A:A,16-BIN2DEC(MID($B516,22,4))),"")</f>
        <v/>
      </c>
      <c r="W516" s="15" t="str">
        <f t="shared" si="72"/>
        <v/>
      </c>
      <c r="X516" s="52" t="str" cm="1">
        <f t="array" ref="X516">IF(R516="Control",INDEX(IC!A:A,16-BIN2DEC(MID($B516,21,4))),"")</f>
        <v>--</v>
      </c>
      <c r="Y516" s="52" t="str" cm="1">
        <f t="array" ref="Y516">IF(X516="CALL",INDEX(Subroutines!A:A,32-BIN2DEC(MID($B516,25,5))),"")</f>
        <v/>
      </c>
      <c r="Z516" s="52" t="str" cm="1">
        <f t="array" ref="Z516">IF(R516="Control",INDEX(EC!A:A,8-BIN2DEC(MID($B516,25,3))),"")</f>
        <v>--</v>
      </c>
      <c r="AA516" s="52" t="str" cm="1">
        <f t="array" ref="AA516">IF(R516="Control",INDEX(SR!A:A,4-BIN2DEC(MID($B516,28,2))),"")</f>
        <v>--</v>
      </c>
      <c r="AE516" s="58"/>
    </row>
    <row r="517" spans="1:36" s="20" customFormat="1" ht="15.75" thickBot="1" x14ac:dyDescent="0.3">
      <c r="A517" s="17" t="str">
        <f t="shared" si="74"/>
        <v>203</v>
      </c>
      <c r="B517" s="18" t="s">
        <v>4</v>
      </c>
      <c r="C517" s="37" t="s">
        <v>1129</v>
      </c>
      <c r="D517" s="19"/>
      <c r="E517" s="19"/>
      <c r="F517" s="19"/>
      <c r="G517" s="19"/>
      <c r="H517" s="19">
        <f t="shared" si="75"/>
        <v>1</v>
      </c>
      <c r="I517" s="29" t="str" cm="1">
        <f t="array" ref="I517">IF(H517=0,INDEX(Source1!A:A, 32-BIN2DEC(LEFT($B517,5))),"--")</f>
        <v>--</v>
      </c>
      <c r="J517" s="65" t="str">
        <f t="shared" si="73"/>
        <v>--</v>
      </c>
      <c r="K517" s="29" t="str" cm="1">
        <f t="array" ref="K517">IF(H517=0,INDEX(Dest1!A:A,32-BIN2DEC(MID($B517,6,5))),"--")</f>
        <v>--</v>
      </c>
      <c r="L517" s="29">
        <f t="shared" si="76"/>
        <v>1</v>
      </c>
      <c r="M517" s="29" t="str" cm="1">
        <f t="array" ref="M517">IF(AND(I517&lt;&gt;"CONST",L517=0),INDEX(Source2!A:A,16-BIN2DEC(MID($B517,11,4))),"--")</f>
        <v>--</v>
      </c>
      <c r="N517" s="25" t="str" cm="1">
        <f t="array" ref="N517">IF(AND(I517&lt;&gt;"CONST",L517=0),INDEX('D2'!A:A,4-BIN2DEC(MID($B517,15,2))),"--")</f>
        <v>--</v>
      </c>
      <c r="O517" s="21">
        <f t="shared" si="71"/>
        <v>0</v>
      </c>
      <c r="P517" s="21">
        <f t="shared" si="68"/>
        <v>0</v>
      </c>
      <c r="Q517" s="21">
        <f t="shared" si="69"/>
        <v>0</v>
      </c>
      <c r="R517" s="19" t="str" cm="1">
        <f t="array" ref="R517">INDEX(Types!A:A,1+BIN2DEC(MID($B517,20,2)))</f>
        <v>Control</v>
      </c>
      <c r="S517" s="19" t="str" cm="1">
        <f t="array" ref="S517">IF(R517="ALU",INDEX(ALUOps!A:A,32-BIN2DEC(MID($B517,22,5))),"")</f>
        <v/>
      </c>
      <c r="T517" s="19" t="str" cm="1">
        <f t="array" ref="T517">IF(R517="ALU",INDEX(Tmp!A:A,4-BIN2DEC(MID($B517,27,2))),"")</f>
        <v/>
      </c>
      <c r="U517" s="21" t="str">
        <f t="shared" si="77"/>
        <v/>
      </c>
      <c r="V517" s="20" t="str" cm="1">
        <f t="array" ref="V517">IF(R517="Jump",INDEX(Jcond!A:A,16-BIN2DEC(MID($B517,22,4))),"")</f>
        <v/>
      </c>
      <c r="W517" s="20" t="str">
        <f t="shared" si="72"/>
        <v/>
      </c>
      <c r="X517" s="53" t="str" cm="1">
        <f t="array" ref="X517">IF(R517="Control",INDEX(IC!A:A,16-BIN2DEC(MID($B517,21,4))),"")</f>
        <v>--</v>
      </c>
      <c r="Y517" s="53" t="str" cm="1">
        <f t="array" ref="Y517">IF(X517="CALL",INDEX(Subroutines!A:A,32-BIN2DEC(MID($B517,25,5))),"")</f>
        <v/>
      </c>
      <c r="Z517" s="53" t="str" cm="1">
        <f t="array" ref="Z517">IF(R517="Control",INDEX(EC!A:A,8-BIN2DEC(MID($B517,25,3))),"")</f>
        <v>--</v>
      </c>
      <c r="AA517" s="53" t="str" cm="1">
        <f t="array" ref="AA517">IF(R517="Control",INDEX(SR!A:A,4-BIN2DEC(MID($B517,28,2))),"")</f>
        <v>--</v>
      </c>
      <c r="AE517" s="59"/>
    </row>
    <row r="518" spans="1:36" x14ac:dyDescent="0.25">
      <c r="A518" s="4" t="str">
        <f t="shared" si="74"/>
        <v>204</v>
      </c>
      <c r="B518" s="2" t="s">
        <v>502</v>
      </c>
      <c r="C518" s="35" t="s">
        <v>1126</v>
      </c>
      <c r="D518" s="2" t="s">
        <v>500</v>
      </c>
      <c r="E518" s="2" t="s">
        <v>930</v>
      </c>
      <c r="F518" s="2" t="s">
        <v>462</v>
      </c>
      <c r="G518" s="2"/>
      <c r="H518" s="3">
        <f t="shared" si="75"/>
        <v>0</v>
      </c>
      <c r="I518" s="27" t="str" cm="1">
        <f t="array" ref="I518">IF(H518=0,INDEX(Source1!A:A, 32-BIN2DEC(LEFT($B518,5))),"--")</f>
        <v>tmpA</v>
      </c>
      <c r="J518" s="63" t="str">
        <f t="shared" si="73"/>
        <v>--</v>
      </c>
      <c r="K518" s="27" t="str" cm="1">
        <f t="array" ref="K518">IF(H518=0,INDEX(Dest1!A:A,32-BIN2DEC(MID($B518,6,5))),"--")</f>
        <v>tmpB</v>
      </c>
      <c r="L518" s="27">
        <f t="shared" si="76"/>
        <v>1</v>
      </c>
      <c r="M518" s="27" t="str" cm="1">
        <f t="array" ref="M518">IF(AND(I518&lt;&gt;"CONST",L518=0),INDEX(Source2!A:A,16-BIN2DEC(MID($B518,11,4))),"--")</f>
        <v>--</v>
      </c>
      <c r="N518" s="23" t="str" cm="1">
        <f t="array" ref="N518">IF(AND(I518&lt;&gt;"CONST",L518=0),INDEX('D2'!A:A,4-BIN2DEC(MID($B518,15,2))),"--")</f>
        <v>--</v>
      </c>
      <c r="O518" s="6">
        <f t="shared" si="71"/>
        <v>0</v>
      </c>
      <c r="P518" s="6">
        <f t="shared" si="68"/>
        <v>0</v>
      </c>
      <c r="Q518" s="6">
        <f t="shared" si="69"/>
        <v>0</v>
      </c>
      <c r="R518" s="3" t="str" cm="1">
        <f t="array" ref="R518">INDEX(Types!A:A,1+BIN2DEC(MID($B518,20,2)))</f>
        <v>ALU</v>
      </c>
      <c r="S518" s="3" t="str" cm="1">
        <f t="array" ref="S518">IF(R518="ALU",INDEX(ALUOps!A:A,32-BIN2DEC(MID($B518,22,5))),"")</f>
        <v>ADD</v>
      </c>
      <c r="T518" s="3" t="str" cm="1">
        <f t="array" ref="T518">IF(R518="ALU",INDEX(Tmp!A:A,4-BIN2DEC(MID($B518,27,2))),"")</f>
        <v>tmpB</v>
      </c>
      <c r="U518" s="6">
        <f t="shared" si="77"/>
        <v>0</v>
      </c>
      <c r="V518" t="str" cm="1">
        <f t="array" ref="V518">IF(R518="Jump",INDEX(Jcond!A:A,16-BIN2DEC(MID($B518,22,4))),"")</f>
        <v/>
      </c>
      <c r="W518" t="str">
        <f t="shared" si="72"/>
        <v/>
      </c>
      <c r="X518" s="5" t="str" cm="1">
        <f t="array" ref="X518">IF(R518="Control",INDEX(IC!A:A,16-BIN2DEC(MID($B518,21,4))),"")</f>
        <v/>
      </c>
      <c r="Y518" s="5" t="str" cm="1">
        <f t="array" ref="Y518">IF(X518="CALL",INDEX(Subroutines!A:A,32-BIN2DEC(MID($B518,25,5))),"")</f>
        <v/>
      </c>
      <c r="Z518" s="5" t="str" cm="1">
        <f t="array" ref="Z518">IF(R518="Control",INDEX(EC!A:A,8-BIN2DEC(MID($B518,25,3))),"")</f>
        <v/>
      </c>
      <c r="AA518" s="5" t="str" cm="1">
        <f t="array" ref="AA518">IF(R518="Control",INDEX(SR!A:A,4-BIN2DEC(MID($B518,28,2))),"")</f>
        <v/>
      </c>
      <c r="AC518" t="s">
        <v>1182</v>
      </c>
      <c r="AD518" s="61" t="s">
        <v>1333</v>
      </c>
      <c r="AJ518" s="1" t="s">
        <v>501</v>
      </c>
    </row>
    <row r="519" spans="1:36" x14ac:dyDescent="0.25">
      <c r="A519" s="4" t="str">
        <f t="shared" si="74"/>
        <v>205</v>
      </c>
      <c r="B519" s="2" t="s">
        <v>505</v>
      </c>
      <c r="C519" s="35" t="s">
        <v>1127</v>
      </c>
      <c r="D519" s="3"/>
      <c r="E519" s="3"/>
      <c r="F519" s="3"/>
      <c r="G519" s="3"/>
      <c r="H519" s="3">
        <f t="shared" si="75"/>
        <v>0</v>
      </c>
      <c r="I519" s="27" t="str" cm="1">
        <f t="array" ref="I519">IF(H519=0,INDEX(Source1!A:A, 32-BIN2DEC(LEFT($B519,5))),"--")</f>
        <v>SIGMA</v>
      </c>
      <c r="J519" s="63" t="str">
        <f t="shared" si="73"/>
        <v>--</v>
      </c>
      <c r="K519" s="27" t="str" cm="1">
        <f t="array" ref="K519">IF(H519=0,INDEX(Dest1!A:A,32-BIN2DEC(MID($B519,6,5))),"--")</f>
        <v>NULL</v>
      </c>
      <c r="L519" s="27">
        <f t="shared" si="76"/>
        <v>0</v>
      </c>
      <c r="M519" s="27" t="str" cm="1">
        <f t="array" ref="M519">IF(AND(I519&lt;&gt;"CONST",L519=0),INDEX(Source2!A:A,16-BIN2DEC(MID($B519,11,4))),"--")</f>
        <v>ZERO</v>
      </c>
      <c r="N519" s="23" t="str" cm="1">
        <f t="array" ref="N519">IF(AND(I519&lt;&gt;"CONST",L519=0),INDEX('D2'!A:A,4-BIN2DEC(MID($B519,15,2))),"--")</f>
        <v>tmpB</v>
      </c>
      <c r="O519" s="6">
        <f t="shared" si="71"/>
        <v>0</v>
      </c>
      <c r="P519" s="6">
        <f t="shared" si="68"/>
        <v>1</v>
      </c>
      <c r="Q519" s="6">
        <f t="shared" si="69"/>
        <v>0</v>
      </c>
      <c r="R519" s="3" t="str" cm="1">
        <f t="array" ref="R519">INDEX(Types!A:A,1+BIN2DEC(MID($B519,20,2)))</f>
        <v>ALU</v>
      </c>
      <c r="S519" s="3" t="str" cm="1">
        <f t="array" ref="S519">IF(R519="ALU",INDEX(ALUOps!A:A,32-BIN2DEC(MID($B519,22,5))),"")</f>
        <v>ADC</v>
      </c>
      <c r="T519" s="3" t="str" cm="1">
        <f t="array" ref="T519">IF(R519="ALU",INDEX(Tmp!A:A,4-BIN2DEC(MID($B519,27,2))),"")</f>
        <v>tmpC</v>
      </c>
      <c r="U519" s="6">
        <f t="shared" si="77"/>
        <v>0</v>
      </c>
      <c r="V519" t="str" cm="1">
        <f t="array" ref="V519">IF(R519="Jump",INDEX(Jcond!A:A,16-BIN2DEC(MID($B519,22,4))),"")</f>
        <v/>
      </c>
      <c r="W519" t="str">
        <f t="shared" ref="W519:W582" si="78">IF(R519="Jump",15-BIN2DEC(MID($B519,26,4)),"")</f>
        <v/>
      </c>
      <c r="X519" s="5" t="str" cm="1">
        <f t="array" ref="X519">IF(R519="Control",INDEX(IC!A:A,16-BIN2DEC(MID($B519,21,4))),"")</f>
        <v/>
      </c>
      <c r="Y519" s="5" t="str" cm="1">
        <f t="array" ref="Y519">IF(X519="CALL",INDEX(Subroutines!A:A,32-BIN2DEC(MID($B519,25,5))),"")</f>
        <v/>
      </c>
      <c r="Z519" s="5" t="str" cm="1">
        <f t="array" ref="Z519">IF(R519="Control",INDEX(EC!A:A,8-BIN2DEC(MID($B519,25,3))),"")</f>
        <v/>
      </c>
      <c r="AA519" s="5" t="str" cm="1">
        <f t="array" ref="AA519">IF(R519="Control",INDEX(SR!A:A,4-BIN2DEC(MID($B519,28,2))),"")</f>
        <v/>
      </c>
    </row>
    <row r="520" spans="1:36" x14ac:dyDescent="0.25">
      <c r="A520" s="4" t="str">
        <f t="shared" si="74"/>
        <v>206</v>
      </c>
      <c r="B520" s="2" t="s">
        <v>506</v>
      </c>
      <c r="C520" s="35" t="s">
        <v>1128</v>
      </c>
      <c r="D520" s="3"/>
      <c r="E520" s="3"/>
      <c r="F520" s="3"/>
      <c r="G520" s="3"/>
      <c r="H520" s="3">
        <f t="shared" si="75"/>
        <v>0</v>
      </c>
      <c r="I520" s="27" t="str" cm="1">
        <f t="array" ref="I520">IF(H520=0,INDEX(Source1!A:A, 32-BIN2DEC(LEFT($B520,5))),"--")</f>
        <v>SIGMA</v>
      </c>
      <c r="J520" s="63" t="str">
        <f t="shared" si="73"/>
        <v>--</v>
      </c>
      <c r="K520" s="27" t="str" cm="1">
        <f t="array" ref="K520">IF(H520=0,INDEX(Dest1!A:A,32-BIN2DEC(MID($B520,6,5))),"--")</f>
        <v>NULL</v>
      </c>
      <c r="L520" s="27">
        <f t="shared" si="76"/>
        <v>1</v>
      </c>
      <c r="M520" s="27" t="str" cm="1">
        <f t="array" ref="M520">IF(AND(I520&lt;&gt;"CONST",L520=0),INDEX(Source2!A:A,16-BIN2DEC(MID($B520,11,4))),"--")</f>
        <v>--</v>
      </c>
      <c r="N520" s="23" t="str" cm="1">
        <f t="array" ref="N520">IF(AND(I520&lt;&gt;"CONST",L520=0),INDEX('D2'!A:A,4-BIN2DEC(MID($B520,15,2))),"--")</f>
        <v>--</v>
      </c>
      <c r="O520" s="6">
        <f t="shared" si="71"/>
        <v>0</v>
      </c>
      <c r="P520" s="6">
        <f t="shared" si="68"/>
        <v>0</v>
      </c>
      <c r="Q520" s="6">
        <f t="shared" si="69"/>
        <v>0</v>
      </c>
      <c r="R520" s="3" t="str" cm="1">
        <f t="array" ref="R520">INDEX(Types!A:A,1+BIN2DEC(MID($B520,20,2)))</f>
        <v>Control</v>
      </c>
      <c r="S520" s="3" t="str" cm="1">
        <f t="array" ref="S520">IF(R520="ALU",INDEX(ALUOps!A:A,32-BIN2DEC(MID($B520,22,5))),"")</f>
        <v/>
      </c>
      <c r="T520" s="3" t="str" cm="1">
        <f t="array" ref="T520">IF(R520="ALU",INDEX(Tmp!A:A,4-BIN2DEC(MID($B520,27,2))),"")</f>
        <v/>
      </c>
      <c r="U520" s="6" t="str">
        <f t="shared" si="77"/>
        <v/>
      </c>
      <c r="V520" t="str" cm="1">
        <f t="array" ref="V520">IF(R520="Jump",INDEX(Jcond!A:A,16-BIN2DEC(MID($B520,22,4))),"")</f>
        <v/>
      </c>
      <c r="W520" t="str">
        <f t="shared" si="78"/>
        <v/>
      </c>
      <c r="X520" s="5" t="str" cm="1">
        <f t="array" ref="X520">IF(R520="Control",INDEX(IC!A:A,16-BIN2DEC(MID($B520,21,4))),"")</f>
        <v>CALL</v>
      </c>
      <c r="Y520" s="5" t="str" cm="1">
        <f t="array" ref="Y520">IF(X520="CALL",INDEX(Subroutines!A:A,32-BIN2DEC(MID($B520,25,5))),"")</f>
        <v>MUL2</v>
      </c>
      <c r="Z520" s="5" t="str" cm="1">
        <f t="array" ref="Z520">IF(R520="Control",INDEX(EC!A:A,8-BIN2DEC(MID($B520,25,3))),"")</f>
        <v>MR</v>
      </c>
      <c r="AA520" s="5" t="str" cm="1">
        <f t="array" ref="AA520">IF(R520="Control",INDEX(SR!A:A,4-BIN2DEC(MID($B520,28,2))),"")</f>
        <v>None</v>
      </c>
    </row>
    <row r="521" spans="1:36" s="20" customFormat="1" ht="15.75" thickBot="1" x14ac:dyDescent="0.3">
      <c r="A521" s="17" t="str">
        <f t="shared" si="74"/>
        <v>207</v>
      </c>
      <c r="B521" s="18" t="s">
        <v>4</v>
      </c>
      <c r="C521" s="37" t="s">
        <v>1129</v>
      </c>
      <c r="D521" s="19"/>
      <c r="E521" s="19"/>
      <c r="F521" s="19"/>
      <c r="G521" s="19"/>
      <c r="H521" s="19">
        <f t="shared" si="75"/>
        <v>1</v>
      </c>
      <c r="I521" s="29" t="str" cm="1">
        <f t="array" ref="I521">IF(H521=0,INDEX(Source1!A:A, 32-BIN2DEC(LEFT($B521,5))),"--")</f>
        <v>--</v>
      </c>
      <c r="J521" s="65" t="str">
        <f t="shared" si="73"/>
        <v>--</v>
      </c>
      <c r="K521" s="29" t="str" cm="1">
        <f t="array" ref="K521">IF(H521=0,INDEX(Dest1!A:A,32-BIN2DEC(MID($B521,6,5))),"--")</f>
        <v>--</v>
      </c>
      <c r="L521" s="29">
        <f t="shared" si="76"/>
        <v>1</v>
      </c>
      <c r="M521" s="29" t="str" cm="1">
        <f t="array" ref="M521">IF(AND(I521&lt;&gt;"CONST",L521=0),INDEX(Source2!A:A,16-BIN2DEC(MID($B521,11,4))),"--")</f>
        <v>--</v>
      </c>
      <c r="N521" s="25" t="str" cm="1">
        <f t="array" ref="N521">IF(AND(I521&lt;&gt;"CONST",L521=0),INDEX('D2'!A:A,4-BIN2DEC(MID($B521,15,2))),"--")</f>
        <v>--</v>
      </c>
      <c r="O521" s="21">
        <f t="shared" si="71"/>
        <v>0</v>
      </c>
      <c r="P521" s="21">
        <f t="shared" si="68"/>
        <v>0</v>
      </c>
      <c r="Q521" s="21">
        <f t="shared" si="69"/>
        <v>0</v>
      </c>
      <c r="R521" s="19" t="str" cm="1">
        <f t="array" ref="R521">INDEX(Types!A:A,1+BIN2DEC(MID($B521,20,2)))</f>
        <v>Control</v>
      </c>
      <c r="S521" s="19" t="str" cm="1">
        <f t="array" ref="S521">IF(R521="ALU",INDEX(ALUOps!A:A,32-BIN2DEC(MID($B521,22,5))),"")</f>
        <v/>
      </c>
      <c r="T521" s="19" t="str" cm="1">
        <f t="array" ref="T521">IF(R521="ALU",INDEX(Tmp!A:A,4-BIN2DEC(MID($B521,27,2))),"")</f>
        <v/>
      </c>
      <c r="U521" s="21" t="str">
        <f t="shared" si="77"/>
        <v/>
      </c>
      <c r="V521" s="20" t="str" cm="1">
        <f t="array" ref="V521">IF(R521="Jump",INDEX(Jcond!A:A,16-BIN2DEC(MID($B521,22,4))),"")</f>
        <v/>
      </c>
      <c r="W521" s="20" t="str">
        <f t="shared" si="78"/>
        <v/>
      </c>
      <c r="X521" s="53" t="str" cm="1">
        <f t="array" ref="X521">IF(R521="Control",INDEX(IC!A:A,16-BIN2DEC(MID($B521,21,4))),"")</f>
        <v>--</v>
      </c>
      <c r="Y521" s="53" t="str" cm="1">
        <f t="array" ref="Y521">IF(X521="CALL",INDEX(Subroutines!A:A,32-BIN2DEC(MID($B521,25,5))),"")</f>
        <v/>
      </c>
      <c r="Z521" s="53" t="str" cm="1">
        <f t="array" ref="Z521">IF(R521="Control",INDEX(EC!A:A,8-BIN2DEC(MID($B521,25,3))),"")</f>
        <v>--</v>
      </c>
      <c r="AA521" s="53" t="str" cm="1">
        <f t="array" ref="AA521">IF(R521="Control",INDEX(SR!A:A,4-BIN2DEC(MID($B521,28,2))),"")</f>
        <v>--</v>
      </c>
      <c r="AE521" s="59"/>
    </row>
    <row r="522" spans="1:36" x14ac:dyDescent="0.25">
      <c r="A522" s="4" t="str">
        <f t="shared" si="74"/>
        <v>208</v>
      </c>
      <c r="B522" s="2" t="s">
        <v>507</v>
      </c>
      <c r="C522" s="35" t="s">
        <v>1126</v>
      </c>
      <c r="D522" s="2" t="s">
        <v>503</v>
      </c>
      <c r="E522" s="2" t="s">
        <v>930</v>
      </c>
      <c r="F522" s="2" t="s">
        <v>462</v>
      </c>
      <c r="G522" s="2"/>
      <c r="H522" s="3">
        <f t="shared" si="75"/>
        <v>1</v>
      </c>
      <c r="I522" s="27" t="str" cm="1">
        <f t="array" ref="I522">IF(H522=0,INDEX(Source1!A:A, 32-BIN2DEC(LEFT($B522,5))),"--")</f>
        <v>--</v>
      </c>
      <c r="J522" s="63" t="str">
        <f t="shared" si="73"/>
        <v>--</v>
      </c>
      <c r="K522" s="27" t="str" cm="1">
        <f t="array" ref="K522">IF(H522=0,INDEX(Dest1!A:A,32-BIN2DEC(MID($B522,6,5))),"--")</f>
        <v>--</v>
      </c>
      <c r="L522" s="27">
        <f t="shared" si="76"/>
        <v>1</v>
      </c>
      <c r="M522" s="27" t="str" cm="1">
        <f t="array" ref="M522">IF(AND(I522&lt;&gt;"CONST",L522=0),INDEX(Source2!A:A,16-BIN2DEC(MID($B522,11,4))),"--")</f>
        <v>--</v>
      </c>
      <c r="N522" s="23" t="str" cm="1">
        <f t="array" ref="N522">IF(AND(I522&lt;&gt;"CONST",L522=0),INDEX('D2'!A:A,4-BIN2DEC(MID($B522,15,2))),"--")</f>
        <v>--</v>
      </c>
      <c r="O522" s="6">
        <f t="shared" si="71"/>
        <v>0</v>
      </c>
      <c r="P522" s="6">
        <f t="shared" si="68"/>
        <v>0</v>
      </c>
      <c r="Q522" s="6">
        <f t="shared" si="69"/>
        <v>0</v>
      </c>
      <c r="R522" s="3" t="str" cm="1">
        <f t="array" ref="R522">INDEX(Types!A:A,1+BIN2DEC(MID($B522,20,2)))</f>
        <v>Control</v>
      </c>
      <c r="S522" s="3" t="str" cm="1">
        <f t="array" ref="S522">IF(R522="ALU",INDEX(ALUOps!A:A,32-BIN2DEC(MID($B522,22,5))),"")</f>
        <v/>
      </c>
      <c r="T522" s="3" t="str" cm="1">
        <f t="array" ref="T522">IF(R522="ALU",INDEX(Tmp!A:A,4-BIN2DEC(MID($B522,27,2))),"")</f>
        <v/>
      </c>
      <c r="U522" s="6" t="str">
        <f t="shared" si="77"/>
        <v/>
      </c>
      <c r="V522" t="str" cm="1">
        <f t="array" ref="V522">IF(R522="Jump",INDEX(Jcond!A:A,16-BIN2DEC(MID($B522,22,4))),"")</f>
        <v/>
      </c>
      <c r="W522" t="str">
        <f t="shared" si="78"/>
        <v/>
      </c>
      <c r="X522" s="5" t="str" cm="1">
        <f t="array" ref="X522">IF(R522="Control",INDEX(IC!A:A,16-BIN2DEC(MID($B522,21,4))),"")</f>
        <v>{6}</v>
      </c>
      <c r="Y522" s="5" t="str" cm="1">
        <f t="array" ref="Y522">IF(X522="CALL",INDEX(Subroutines!A:A,32-BIN2DEC(MID($B522,25,5))),"")</f>
        <v/>
      </c>
      <c r="Z522" s="5" t="str" cm="1">
        <f t="array" ref="Z522">IF(R522="Control",INDEX(EC!A:A,8-BIN2DEC(MID($B522,25,3))),"")</f>
        <v>--</v>
      </c>
      <c r="AA522" s="5" t="str" cm="1">
        <f t="array" ref="AA522">IF(R522="Control",INDEX(SR!A:A,4-BIN2DEC(MID($B522,28,2))),"")</f>
        <v>--</v>
      </c>
      <c r="AC522" t="s">
        <v>1182</v>
      </c>
      <c r="AJ522" s="1" t="s">
        <v>504</v>
      </c>
    </row>
    <row r="523" spans="1:36" x14ac:dyDescent="0.25">
      <c r="A523" s="4" t="str">
        <f t="shared" si="74"/>
        <v>209</v>
      </c>
      <c r="B523" s="2" t="s">
        <v>510</v>
      </c>
      <c r="C523" s="35" t="s">
        <v>1127</v>
      </c>
      <c r="D523" s="3"/>
      <c r="E523" s="3"/>
      <c r="F523" s="3"/>
      <c r="G523" s="3"/>
      <c r="H523" s="3">
        <f t="shared" si="75"/>
        <v>1</v>
      </c>
      <c r="I523" s="27" t="str" cm="1">
        <f t="array" ref="I523">IF(H523=0,INDEX(Source1!A:A, 32-BIN2DEC(LEFT($B523,5))),"--")</f>
        <v>--</v>
      </c>
      <c r="J523" s="63" t="str">
        <f t="shared" si="73"/>
        <v>--</v>
      </c>
      <c r="K523" s="27" t="str" cm="1">
        <f t="array" ref="K523">IF(H523=0,INDEX(Dest1!A:A,32-BIN2DEC(MID($B523,6,5))),"--")</f>
        <v>--</v>
      </c>
      <c r="L523" s="27">
        <f t="shared" si="76"/>
        <v>1</v>
      </c>
      <c r="M523" s="27" t="str" cm="1">
        <f t="array" ref="M523">IF(AND(I523&lt;&gt;"CONST",L523=0),INDEX(Source2!A:A,16-BIN2DEC(MID($B523,11,4))),"--")</f>
        <v>--</v>
      </c>
      <c r="N523" s="23" t="str" cm="1">
        <f t="array" ref="N523">IF(AND(I523&lt;&gt;"CONST",L523=0),INDEX('D2'!A:A,4-BIN2DEC(MID($B523,15,2))),"--")</f>
        <v>--</v>
      </c>
      <c r="O523" s="6">
        <f t="shared" si="71"/>
        <v>0</v>
      </c>
      <c r="P523" s="6">
        <f t="shared" si="68"/>
        <v>0</v>
      </c>
      <c r="Q523" s="6">
        <f t="shared" si="69"/>
        <v>0</v>
      </c>
      <c r="R523" s="3" t="str" cm="1">
        <f t="array" ref="R523">INDEX(Types!A:A,1+BIN2DEC(MID($B523,20,2)))</f>
        <v>Jump</v>
      </c>
      <c r="S523" s="3" t="str" cm="1">
        <f t="array" ref="S523">IF(R523="ALU",INDEX(ALUOps!A:A,32-BIN2DEC(MID($B523,22,5))),"")</f>
        <v/>
      </c>
      <c r="T523" s="3" t="str" cm="1">
        <f t="array" ref="T523">IF(R523="ALU",INDEX(Tmp!A:A,4-BIN2DEC(MID($B523,27,2))),"")</f>
        <v/>
      </c>
      <c r="U523" s="6" t="str">
        <f t="shared" si="77"/>
        <v/>
      </c>
      <c r="V523" t="str" cm="1">
        <f t="array" ref="V523">IF(R523="Jump",INDEX(Jcond!A:A,16-BIN2DEC(MID($B523,22,4))),"")</f>
        <v>JZ</v>
      </c>
      <c r="W523" s="44">
        <f t="shared" si="78"/>
        <v>3</v>
      </c>
      <c r="X523" s="5" t="str" cm="1">
        <f t="array" ref="X523">IF(R523="Control",INDEX(IC!A:A,16-BIN2DEC(MID($B523,21,4))),"")</f>
        <v/>
      </c>
      <c r="Y523" s="5" t="str" cm="1">
        <f t="array" ref="Y523">IF(X523="CALL",INDEX(Subroutines!A:A,32-BIN2DEC(MID($B523,25,5))),"")</f>
        <v/>
      </c>
      <c r="Z523" s="5" t="str" cm="1">
        <f t="array" ref="Z523">IF(R523="Control",INDEX(EC!A:A,8-BIN2DEC(MID($B523,25,3))),"")</f>
        <v/>
      </c>
      <c r="AA523" s="5" t="str" cm="1">
        <f t="array" ref="AA523">IF(R523="Control",INDEX(SR!A:A,4-BIN2DEC(MID($B523,28,2))),"")</f>
        <v/>
      </c>
      <c r="AE523" s="1" t="s">
        <v>1414</v>
      </c>
    </row>
    <row r="524" spans="1:36" x14ac:dyDescent="0.25">
      <c r="A524" s="4" t="str">
        <f t="shared" si="74"/>
        <v>20A</v>
      </c>
      <c r="B524" s="2" t="s">
        <v>511</v>
      </c>
      <c r="C524" s="35" t="s">
        <v>1128</v>
      </c>
      <c r="D524" s="3"/>
      <c r="E524" s="3"/>
      <c r="F524" s="3"/>
      <c r="G524" s="3"/>
      <c r="H524" s="3">
        <f t="shared" si="75"/>
        <v>1</v>
      </c>
      <c r="I524" s="27" t="str" cm="1">
        <f t="array" ref="I524">IF(H524=0,INDEX(Source1!A:A, 32-BIN2DEC(LEFT($B524,5))),"--")</f>
        <v>--</v>
      </c>
      <c r="J524" s="63" t="str">
        <f t="shared" si="73"/>
        <v>--</v>
      </c>
      <c r="K524" s="27" t="str" cm="1">
        <f t="array" ref="K524">IF(H524=0,INDEX(Dest1!A:A,32-BIN2DEC(MID($B524,6,5))),"--")</f>
        <v>--</v>
      </c>
      <c r="L524" s="27">
        <f t="shared" si="76"/>
        <v>1</v>
      </c>
      <c r="M524" s="27" t="str" cm="1">
        <f t="array" ref="M524">IF(AND(I524&lt;&gt;"CONST",L524=0),INDEX(Source2!A:A,16-BIN2DEC(MID($B524,11,4))),"--")</f>
        <v>--</v>
      </c>
      <c r="N524" s="23" t="str" cm="1">
        <f t="array" ref="N524">IF(AND(I524&lt;&gt;"CONST",L524=0),INDEX('D2'!A:A,4-BIN2DEC(MID($B524,15,2))),"--")</f>
        <v>--</v>
      </c>
      <c r="O524" s="6">
        <f t="shared" si="71"/>
        <v>0</v>
      </c>
      <c r="P524" s="6">
        <f t="shared" si="68"/>
        <v>0</v>
      </c>
      <c r="Q524" s="6">
        <f t="shared" si="69"/>
        <v>0</v>
      </c>
      <c r="R524" s="3" t="str" cm="1">
        <f t="array" ref="R524">INDEX(Types!A:A,1+BIN2DEC(MID($B524,20,2)))</f>
        <v>Control</v>
      </c>
      <c r="S524" s="3" t="str" cm="1">
        <f t="array" ref="S524">IF(R524="ALU",INDEX(ALUOps!A:A,32-BIN2DEC(MID($B524,22,5))),"")</f>
        <v/>
      </c>
      <c r="T524" s="3" t="str" cm="1">
        <f t="array" ref="T524">IF(R524="ALU",INDEX(Tmp!A:A,4-BIN2DEC(MID($B524,27,2))),"")</f>
        <v/>
      </c>
      <c r="U524" s="6" t="str">
        <f t="shared" si="77"/>
        <v/>
      </c>
      <c r="V524" t="str" cm="1">
        <f t="array" ref="V524">IF(R524="Jump",INDEX(Jcond!A:A,16-BIN2DEC(MID($B524,22,4))),"")</f>
        <v/>
      </c>
      <c r="W524" t="str">
        <f t="shared" si="78"/>
        <v/>
      </c>
      <c r="X524" s="5" t="str" cm="1">
        <f t="array" ref="X524">IF(R524="Control",INDEX(IC!A:A,16-BIN2DEC(MID($B524,21,4))),"")</f>
        <v>{7}</v>
      </c>
      <c r="Y524" s="5" t="str" cm="1">
        <f t="array" ref="Y524">IF(X524="CALL",INDEX(Subroutines!A:A,32-BIN2DEC(MID($B524,25,5))),"")</f>
        <v/>
      </c>
      <c r="Z524" s="5" t="str" cm="1">
        <f t="array" ref="Z524">IF(R524="Control",INDEX(EC!A:A,8-BIN2DEC(MID($B524,25,3))),"")</f>
        <v>--</v>
      </c>
      <c r="AA524" s="5" t="str" cm="1">
        <f t="array" ref="AA524">IF(R524="Control",INDEX(SR!A:A,4-BIN2DEC(MID($B524,28,2))),"")</f>
        <v>--</v>
      </c>
    </row>
    <row r="525" spans="1:36" s="9" customFormat="1" ht="15.75" thickBot="1" x14ac:dyDescent="0.3">
      <c r="A525" s="7" t="str">
        <f t="shared" si="74"/>
        <v>20B</v>
      </c>
      <c r="B525" s="8" t="s">
        <v>39</v>
      </c>
      <c r="C525" s="57" t="s">
        <v>1129</v>
      </c>
      <c r="D525" s="10"/>
      <c r="E525" s="10"/>
      <c r="F525" s="10"/>
      <c r="G525" s="10"/>
      <c r="H525" s="10">
        <f t="shared" si="75"/>
        <v>1</v>
      </c>
      <c r="I525" s="30" t="str" cm="1">
        <f t="array" ref="I525">IF(H525=0,INDEX(Source1!A:A, 32-BIN2DEC(LEFT($B525,5))),"--")</f>
        <v>--</v>
      </c>
      <c r="J525" s="66" t="str">
        <f t="shared" si="73"/>
        <v>--</v>
      </c>
      <c r="K525" s="30" t="str" cm="1">
        <f t="array" ref="K525">IF(H525=0,INDEX(Dest1!A:A,32-BIN2DEC(MID($B525,6,5))),"--")</f>
        <v>--</v>
      </c>
      <c r="L525" s="30">
        <f t="shared" si="76"/>
        <v>1</v>
      </c>
      <c r="M525" s="30" t="str" cm="1">
        <f t="array" ref="M525">IF(AND(I525&lt;&gt;"CONST",L525=0),INDEX(Source2!A:A,16-BIN2DEC(MID($B525,11,4))),"--")</f>
        <v>--</v>
      </c>
      <c r="N525" s="26" t="str" cm="1">
        <f t="array" ref="N525">IF(AND(I525&lt;&gt;"CONST",L525=0),INDEX('D2'!A:A,4-BIN2DEC(MID($B525,15,2))),"--")</f>
        <v>--</v>
      </c>
      <c r="O525" s="11">
        <f t="shared" si="71"/>
        <v>0</v>
      </c>
      <c r="P525" s="11">
        <f t="shared" si="68"/>
        <v>0</v>
      </c>
      <c r="Q525" s="11">
        <f t="shared" si="69"/>
        <v>1</v>
      </c>
      <c r="R525" s="10" t="str" cm="1">
        <f t="array" ref="R525">INDEX(Types!A:A,1+BIN2DEC(MID($B525,20,2)))</f>
        <v>Control</v>
      </c>
      <c r="S525" s="10" t="str" cm="1">
        <f t="array" ref="S525">IF(R525="ALU",INDEX(ALUOps!A:A,32-BIN2DEC(MID($B525,22,5))),"")</f>
        <v/>
      </c>
      <c r="T525" s="10" t="str" cm="1">
        <f t="array" ref="T525">IF(R525="ALU",INDEX(Tmp!A:A,4-BIN2DEC(MID($B525,27,2))),"")</f>
        <v/>
      </c>
      <c r="U525" s="11" t="str">
        <f t="shared" si="77"/>
        <v/>
      </c>
      <c r="V525" s="9" t="str" cm="1">
        <f t="array" ref="V525">IF(R525="Jump",INDEX(Jcond!A:A,16-BIN2DEC(MID($B525,22,4))),"")</f>
        <v/>
      </c>
      <c r="W525" s="9" t="str">
        <f t="shared" si="78"/>
        <v/>
      </c>
      <c r="X525" s="54" t="str" cm="1">
        <f t="array" ref="X525">IF(R525="Control",INDEX(IC!A:A,16-BIN2DEC(MID($B525,21,4))),"")</f>
        <v>--</v>
      </c>
      <c r="Y525" s="54" t="str" cm="1">
        <f t="array" ref="Y525">IF(X525="CALL",INDEX(Subroutines!A:A,32-BIN2DEC(MID($B525,25,5))),"")</f>
        <v/>
      </c>
      <c r="Z525" s="54" t="str" cm="1">
        <f t="array" ref="Z525">IF(R525="Control",INDEX(EC!A:A,8-BIN2DEC(MID($B525,25,3))),"")</f>
        <v>--</v>
      </c>
      <c r="AA525" s="54" t="str" cm="1">
        <f t="array" ref="AA525">IF(R525="Control",INDEX(SR!A:A,4-BIN2DEC(MID($B525,28,2))),"")</f>
        <v>--</v>
      </c>
      <c r="AE525" s="60"/>
    </row>
    <row r="526" spans="1:36" x14ac:dyDescent="0.25">
      <c r="A526" s="4" t="str">
        <f t="shared" si="74"/>
        <v>20C</v>
      </c>
      <c r="B526" s="2" t="s">
        <v>512</v>
      </c>
      <c r="C526" s="35"/>
      <c r="D526" s="2" t="s">
        <v>508</v>
      </c>
      <c r="E526" s="2" t="s">
        <v>930</v>
      </c>
      <c r="F526" s="2" t="s">
        <v>462</v>
      </c>
      <c r="G526" s="2"/>
      <c r="H526" s="3">
        <f t="shared" si="75"/>
        <v>0</v>
      </c>
      <c r="I526" s="27" t="str" cm="1">
        <f t="array" ref="I526">IF(H526=0,INDEX(Source1!A:A, 32-BIN2DEC(LEFT($B526,5))),"--")</f>
        <v>tmpA</v>
      </c>
      <c r="J526" s="63" t="str">
        <f t="shared" si="73"/>
        <v>--</v>
      </c>
      <c r="K526" s="27" t="str" cm="1">
        <f t="array" ref="K526">IF(H526=0,INDEX(Dest1!A:A,32-BIN2DEC(MID($B526,6,5))),"--")</f>
        <v>tmpB</v>
      </c>
      <c r="L526" s="27">
        <f t="shared" si="76"/>
        <v>0</v>
      </c>
      <c r="M526" s="27" t="str" cm="1">
        <f t="array" ref="M526">IF(AND(I526&lt;&gt;"CONST",L526=0),INDEX(Source2!A:A,16-BIN2DEC(MID($B526,11,4))),"--")</f>
        <v>SIGMA</v>
      </c>
      <c r="N526" s="23" t="str" cm="1">
        <f t="array" ref="N526">IF(AND(I526&lt;&gt;"CONST",L526=0),INDEX('D2'!A:A,4-BIN2DEC(MID($B526,15,2))),"--")</f>
        <v>tmpA</v>
      </c>
      <c r="O526" s="6">
        <f t="shared" si="71"/>
        <v>0</v>
      </c>
      <c r="P526" s="6">
        <f t="shared" si="68"/>
        <v>0</v>
      </c>
      <c r="Q526" s="6">
        <f t="shared" si="69"/>
        <v>0</v>
      </c>
      <c r="R526" s="3" t="str" cm="1">
        <f t="array" ref="R526">INDEX(Types!A:A,1+BIN2DEC(MID($B526,20,2)))</f>
        <v>Control</v>
      </c>
      <c r="S526" s="3" t="str" cm="1">
        <f t="array" ref="S526">IF(R526="ALU",INDEX(ALUOps!A:A,32-BIN2DEC(MID($B526,22,5))),"")</f>
        <v/>
      </c>
      <c r="T526" s="3" t="str" cm="1">
        <f t="array" ref="T526">IF(R526="ALU",INDEX(Tmp!A:A,4-BIN2DEC(MID($B526,27,2))),"")</f>
        <v/>
      </c>
      <c r="U526" s="6" t="str">
        <f t="shared" si="77"/>
        <v/>
      </c>
      <c r="V526" t="str" cm="1">
        <f t="array" ref="V526">IF(R526="Jump",INDEX(Jcond!A:A,16-BIN2DEC(MID($B526,22,4))),"")</f>
        <v/>
      </c>
      <c r="W526" t="str">
        <f t="shared" si="78"/>
        <v/>
      </c>
      <c r="X526" s="5" t="str" cm="1">
        <f t="array" ref="X526">IF(R526="Control",INDEX(IC!A:A,16-BIN2DEC(MID($B526,21,4))),"")</f>
        <v>{12}</v>
      </c>
      <c r="Y526" s="5" t="str" cm="1">
        <f t="array" ref="Y526">IF(X526="CALL",INDEX(Subroutines!A:A,32-BIN2DEC(MID($B526,25,5))),"")</f>
        <v/>
      </c>
      <c r="Z526" s="5" t="str" cm="1">
        <f t="array" ref="Z526">IF(R526="Control",INDEX(EC!A:A,8-BIN2DEC(MID($B526,25,3))),"")</f>
        <v>--</v>
      </c>
      <c r="AA526" s="5" t="str" cm="1">
        <f t="array" ref="AA526">IF(R526="Control",INDEX(SR!A:A,4-BIN2DEC(MID($B526,28,2))),"")</f>
        <v>--</v>
      </c>
      <c r="AC526" t="s">
        <v>1182</v>
      </c>
      <c r="AI526" s="62"/>
      <c r="AJ526" s="1" t="s">
        <v>509</v>
      </c>
    </row>
    <row r="527" spans="1:36" x14ac:dyDescent="0.25">
      <c r="A527" s="4" t="str">
        <f t="shared" si="74"/>
        <v>20D</v>
      </c>
      <c r="B527" s="2" t="s">
        <v>4</v>
      </c>
      <c r="C527" s="35"/>
      <c r="D527" s="3"/>
      <c r="E527" s="3"/>
      <c r="F527" s="3"/>
      <c r="G527" s="3"/>
      <c r="H527" s="3">
        <f t="shared" si="75"/>
        <v>1</v>
      </c>
      <c r="I527" s="27" t="str" cm="1">
        <f t="array" ref="I527">IF(H527=0,INDEX(Source1!A:A, 32-BIN2DEC(LEFT($B527,5))),"--")</f>
        <v>--</v>
      </c>
      <c r="J527" s="63" t="str">
        <f t="shared" si="73"/>
        <v>--</v>
      </c>
      <c r="K527" s="27" t="str" cm="1">
        <f t="array" ref="K527">IF(H527=0,INDEX(Dest1!A:A,32-BIN2DEC(MID($B527,6,5))),"--")</f>
        <v>--</v>
      </c>
      <c r="L527" s="27">
        <f t="shared" si="76"/>
        <v>1</v>
      </c>
      <c r="M527" s="27" t="str" cm="1">
        <f t="array" ref="M527">IF(AND(I527&lt;&gt;"CONST",L527=0),INDEX(Source2!A:A,16-BIN2DEC(MID($B527,11,4))),"--")</f>
        <v>--</v>
      </c>
      <c r="N527" s="23" t="str" cm="1">
        <f t="array" ref="N527">IF(AND(I527&lt;&gt;"CONST",L527=0),INDEX('D2'!A:A,4-BIN2DEC(MID($B527,15,2))),"--")</f>
        <v>--</v>
      </c>
      <c r="O527" s="6">
        <f t="shared" si="71"/>
        <v>0</v>
      </c>
      <c r="P527" s="6">
        <f t="shared" si="68"/>
        <v>0</v>
      </c>
      <c r="Q527" s="6">
        <f t="shared" si="69"/>
        <v>0</v>
      </c>
      <c r="R527" s="3" t="str" cm="1">
        <f t="array" ref="R527">INDEX(Types!A:A,1+BIN2DEC(MID($B527,20,2)))</f>
        <v>Control</v>
      </c>
      <c r="S527" s="3" t="str" cm="1">
        <f t="array" ref="S527">IF(R527="ALU",INDEX(ALUOps!A:A,32-BIN2DEC(MID($B527,22,5))),"")</f>
        <v/>
      </c>
      <c r="T527" s="3" t="str" cm="1">
        <f t="array" ref="T527">IF(R527="ALU",INDEX(Tmp!A:A,4-BIN2DEC(MID($B527,27,2))),"")</f>
        <v/>
      </c>
      <c r="U527" s="6" t="str">
        <f t="shared" si="77"/>
        <v/>
      </c>
      <c r="V527" t="str" cm="1">
        <f t="array" ref="V527">IF(R527="Jump",INDEX(Jcond!A:A,16-BIN2DEC(MID($B527,22,4))),"")</f>
        <v/>
      </c>
      <c r="W527" t="str">
        <f t="shared" si="78"/>
        <v/>
      </c>
      <c r="X527" s="5" t="str" cm="1">
        <f t="array" ref="X527">IF(R527="Control",INDEX(IC!A:A,16-BIN2DEC(MID($B527,21,4))),"")</f>
        <v>--</v>
      </c>
      <c r="Y527" s="5" t="str" cm="1">
        <f t="array" ref="Y527">IF(X527="CALL",INDEX(Subroutines!A:A,32-BIN2DEC(MID($B527,25,5))),"")</f>
        <v/>
      </c>
      <c r="Z527" s="5" t="str" cm="1">
        <f t="array" ref="Z527">IF(R527="Control",INDEX(EC!A:A,8-BIN2DEC(MID($B527,25,3))),"")</f>
        <v>--</v>
      </c>
      <c r="AA527" s="5" t="str" cm="1">
        <f t="array" ref="AA527">IF(R527="Control",INDEX(SR!A:A,4-BIN2DEC(MID($B527,28,2))),"")</f>
        <v>--</v>
      </c>
    </row>
    <row r="528" spans="1:36" x14ac:dyDescent="0.25">
      <c r="A528" s="4" t="str">
        <f t="shared" si="74"/>
        <v>20E</v>
      </c>
      <c r="B528" s="2" t="s">
        <v>514</v>
      </c>
      <c r="C528" s="35"/>
      <c r="D528" s="3"/>
      <c r="E528" s="3"/>
      <c r="F528" s="3"/>
      <c r="G528" s="3"/>
      <c r="H528" s="3">
        <f t="shared" si="75"/>
        <v>0</v>
      </c>
      <c r="I528" s="27" t="str" cm="1">
        <f t="array" ref="I528">IF(H528=0,INDEX(Source1!A:A, 32-BIN2DEC(LEFT($B528,5))),"--")</f>
        <v>SIGMA</v>
      </c>
      <c r="J528" s="63" t="str">
        <f t="shared" si="73"/>
        <v>--</v>
      </c>
      <c r="K528" s="27" t="str" cm="1">
        <f t="array" ref="K528">IF(H528=0,INDEX(Dest1!A:A,32-BIN2DEC(MID($B528,6,5))),"--")</f>
        <v>tmpC</v>
      </c>
      <c r="L528" s="27">
        <f t="shared" si="76"/>
        <v>0</v>
      </c>
      <c r="M528" s="27" t="str" cm="1">
        <f t="array" ref="M528">IF(AND(I528&lt;&gt;"CONST",L528=0),INDEX(Source2!A:A,16-BIN2DEC(MID($B528,11,4))),"--")</f>
        <v>ZERO</v>
      </c>
      <c r="N528" s="23" t="str" cm="1">
        <f t="array" ref="N528">IF(AND(I528&lt;&gt;"CONST",L528=0),INDEX('D2'!A:A,4-BIN2DEC(MID($B528,15,2))),"--")</f>
        <v>tmpB</v>
      </c>
      <c r="O528" s="6">
        <f t="shared" si="71"/>
        <v>0</v>
      </c>
      <c r="P528" s="6">
        <f t="shared" si="68"/>
        <v>0</v>
      </c>
      <c r="Q528" s="6">
        <f t="shared" si="69"/>
        <v>0</v>
      </c>
      <c r="R528" s="3" t="str" cm="1">
        <f t="array" ref="R528">INDEX(Types!A:A,1+BIN2DEC(MID($B528,20,2)))</f>
        <v>ALU</v>
      </c>
      <c r="S528" s="3" t="str" cm="1">
        <f t="array" ref="S528">IF(R528="ALU",INDEX(ALUOps!A:A,32-BIN2DEC(MID($B528,22,5))),"")</f>
        <v>PASS</v>
      </c>
      <c r="T528" s="3" t="str" cm="1">
        <f t="array" ref="T528">IF(R528="ALU",INDEX(Tmp!A:A,4-BIN2DEC(MID($B528,27,2))),"")</f>
        <v>tmpC</v>
      </c>
      <c r="U528" s="6">
        <f t="shared" si="77"/>
        <v>0</v>
      </c>
      <c r="V528" t="str" cm="1">
        <f t="array" ref="V528">IF(R528="Jump",INDEX(Jcond!A:A,16-BIN2DEC(MID($B528,22,4))),"")</f>
        <v/>
      </c>
      <c r="W528" t="str">
        <f t="shared" si="78"/>
        <v/>
      </c>
      <c r="X528" s="5" t="str" cm="1">
        <f t="array" ref="X528">IF(R528="Control",INDEX(IC!A:A,16-BIN2DEC(MID($B528,21,4))),"")</f>
        <v/>
      </c>
      <c r="Y528" s="5" t="str" cm="1">
        <f t="array" ref="Y528">IF(X528="CALL",INDEX(Subroutines!A:A,32-BIN2DEC(MID($B528,25,5))),"")</f>
        <v/>
      </c>
      <c r="Z528" s="5" t="str" cm="1">
        <f t="array" ref="Z528">IF(R528="Control",INDEX(EC!A:A,8-BIN2DEC(MID($B528,25,3))),"")</f>
        <v/>
      </c>
      <c r="AA528" s="5" t="str" cm="1">
        <f t="array" ref="AA528">IF(R528="Control",INDEX(SR!A:A,4-BIN2DEC(MID($B528,28,2))),"")</f>
        <v/>
      </c>
    </row>
    <row r="529" spans="1:36" x14ac:dyDescent="0.25">
      <c r="A529" s="4" t="str">
        <f t="shared" si="74"/>
        <v>20F</v>
      </c>
      <c r="B529" s="2" t="s">
        <v>515</v>
      </c>
      <c r="C529" s="35"/>
      <c r="D529" s="3"/>
      <c r="E529" s="3"/>
      <c r="F529" s="3"/>
      <c r="G529" s="3"/>
      <c r="H529" s="3">
        <f t="shared" si="75"/>
        <v>0</v>
      </c>
      <c r="I529" s="27" t="str" cm="1">
        <f t="array" ref="I529">IF(H529=0,INDEX(Source1!A:A, 32-BIN2DEC(LEFT($B529,5))),"--")</f>
        <v>CONST</v>
      </c>
      <c r="J529" s="63">
        <f t="shared" si="73"/>
        <v>8</v>
      </c>
      <c r="K529" s="27" t="str" cm="1">
        <f t="array" ref="K529">IF(H529=0,INDEX(Dest1!A:A,32-BIN2DEC(MID($B529,6,5))),"--")</f>
        <v>LC</v>
      </c>
      <c r="L529" s="27">
        <f t="shared" si="76"/>
        <v>0</v>
      </c>
      <c r="M529" s="27" t="str" cm="1">
        <f t="array" ref="M529">IF(AND(I529&lt;&gt;"CONST",L529=0),INDEX(Source2!A:A,16-BIN2DEC(MID($B529,11,4))),"--")</f>
        <v>--</v>
      </c>
      <c r="N529" s="23" t="str" cm="1">
        <f t="array" ref="N529">IF(AND(I529&lt;&gt;"CONST",L529=0),INDEX('D2'!A:A,4-BIN2DEC(MID($B529,15,2))),"--")</f>
        <v>--</v>
      </c>
      <c r="O529" s="6">
        <f t="shared" si="71"/>
        <v>0</v>
      </c>
      <c r="P529" s="6">
        <f t="shared" si="68"/>
        <v>0</v>
      </c>
      <c r="Q529" s="6">
        <f t="shared" si="69"/>
        <v>0</v>
      </c>
      <c r="R529" s="3" t="str" cm="1">
        <f t="array" ref="R529">INDEX(Types!A:A,1+BIN2DEC(MID($B529,20,2)))</f>
        <v>Jump</v>
      </c>
      <c r="S529" s="3" t="str" cm="1">
        <f t="array" ref="S529">IF(R529="ALU",INDEX(ALUOps!A:A,32-BIN2DEC(MID($B529,22,5))),"")</f>
        <v/>
      </c>
      <c r="T529" s="3" t="str" cm="1">
        <f t="array" ref="T529">IF(R529="ALU",INDEX(Tmp!A:A,4-BIN2DEC(MID($B529,27,2))),"")</f>
        <v/>
      </c>
      <c r="U529" s="6" t="str">
        <f t="shared" si="77"/>
        <v/>
      </c>
      <c r="V529" t="str" cm="1">
        <f t="array" ref="V529">IF(R529="Jump",INDEX(Jcond!A:A,16-BIN2DEC(MID($B529,22,4))),"")</f>
        <v>{4}</v>
      </c>
      <c r="W529">
        <f t="shared" si="78"/>
        <v>5</v>
      </c>
      <c r="X529" s="5" t="str" cm="1">
        <f t="array" ref="X529">IF(R529="Control",INDEX(IC!A:A,16-BIN2DEC(MID($B529,21,4))),"")</f>
        <v/>
      </c>
      <c r="Y529" s="5" t="str" cm="1">
        <f t="array" ref="Y529">IF(X529="CALL",INDEX(Subroutines!A:A,32-BIN2DEC(MID($B529,25,5))),"")</f>
        <v/>
      </c>
      <c r="Z529" s="5" t="str" cm="1">
        <f t="array" ref="Z529">IF(R529="Control",INDEX(EC!A:A,8-BIN2DEC(MID($B529,25,3))),"")</f>
        <v/>
      </c>
      <c r="AA529" s="5" t="str" cm="1">
        <f t="array" ref="AA529">IF(R529="Control",INDEX(SR!A:A,4-BIN2DEC(MID($B529,28,2))),"")</f>
        <v/>
      </c>
    </row>
    <row r="530" spans="1:36" x14ac:dyDescent="0.25">
      <c r="A530" s="4" t="str">
        <f t="shared" si="74"/>
        <v>210</v>
      </c>
      <c r="B530" s="2" t="s">
        <v>368</v>
      </c>
      <c r="C530" s="35"/>
      <c r="D530" s="2" t="s">
        <v>513</v>
      </c>
      <c r="E530" s="2" t="s">
        <v>930</v>
      </c>
      <c r="F530" s="2" t="s">
        <v>928</v>
      </c>
      <c r="G530" s="2"/>
      <c r="H530" s="3">
        <f t="shared" si="75"/>
        <v>0</v>
      </c>
      <c r="I530" s="27" t="str" cm="1">
        <f t="array" ref="I530">IF(H530=0,INDEX(Source1!A:A, 32-BIN2DEC(LEFT($B530,5))),"--")</f>
        <v>CONST</v>
      </c>
      <c r="J530" s="63">
        <f t="shared" si="73"/>
        <v>16</v>
      </c>
      <c r="K530" s="27" t="str" cm="1">
        <f t="array" ref="K530">IF(H530=0,INDEX(Dest1!A:A,32-BIN2DEC(MID($B530,6,5))),"--")</f>
        <v>LC</v>
      </c>
      <c r="L530" s="27">
        <f t="shared" si="76"/>
        <v>0</v>
      </c>
      <c r="M530" s="27" t="str" cm="1">
        <f t="array" ref="M530">IF(AND(I530&lt;&gt;"CONST",L530=0),INDEX(Source2!A:A,16-BIN2DEC(MID($B530,11,4))),"--")</f>
        <v>--</v>
      </c>
      <c r="N530" s="23" t="str" cm="1">
        <f t="array" ref="N530">IF(AND(I530&lt;&gt;"CONST",L530=0),INDEX('D2'!A:A,4-BIN2DEC(MID($B530,15,2))),"--")</f>
        <v>--</v>
      </c>
      <c r="O530" s="6">
        <f t="shared" si="71"/>
        <v>0</v>
      </c>
      <c r="P530" s="6">
        <f t="shared" si="68"/>
        <v>0</v>
      </c>
      <c r="Q530" s="6">
        <f t="shared" si="69"/>
        <v>0</v>
      </c>
      <c r="R530" s="3" t="str" cm="1">
        <f t="array" ref="R530">INDEX(Types!A:A,1+BIN2DEC(MID($B530,20,2)))</f>
        <v>Control</v>
      </c>
      <c r="S530" s="3" t="str" cm="1">
        <f t="array" ref="S530">IF(R530="ALU",INDEX(ALUOps!A:A,32-BIN2DEC(MID($B530,22,5))),"")</f>
        <v/>
      </c>
      <c r="T530" s="3" t="str" cm="1">
        <f t="array" ref="T530">IF(R530="ALU",INDEX(Tmp!A:A,4-BIN2DEC(MID($B530,27,2))),"")</f>
        <v/>
      </c>
      <c r="U530" s="6" t="str">
        <f t="shared" si="77"/>
        <v/>
      </c>
      <c r="V530" t="str" cm="1">
        <f t="array" ref="V530">IF(R530="Jump",INDEX(Jcond!A:A,16-BIN2DEC(MID($B530,22,4))),"")</f>
        <v/>
      </c>
      <c r="W530" t="str">
        <f t="shared" si="78"/>
        <v/>
      </c>
      <c r="X530" s="5" t="str" cm="1">
        <f t="array" ref="X530">IF(R530="Control",INDEX(IC!A:A,16-BIN2DEC(MID($B530,21,4))),"")</f>
        <v>--</v>
      </c>
      <c r="Y530" s="5" t="str" cm="1">
        <f t="array" ref="Y530">IF(X530="CALL",INDEX(Subroutines!A:A,32-BIN2DEC(MID($B530,25,5))),"")</f>
        <v/>
      </c>
      <c r="Z530" s="5" t="str" cm="1">
        <f t="array" ref="Z530">IF(R530="Control",INDEX(EC!A:A,8-BIN2DEC(MID($B530,25,3))),"")</f>
        <v>--</v>
      </c>
      <c r="AA530" s="5" t="str" cm="1">
        <f t="array" ref="AA530">IF(R530="Control",INDEX(SR!A:A,4-BIN2DEC(MID($B530,28,2))),"")</f>
        <v>--</v>
      </c>
      <c r="AJ530" s="1" t="s">
        <v>509</v>
      </c>
    </row>
    <row r="531" spans="1:36" x14ac:dyDescent="0.25">
      <c r="A531" s="4" t="str">
        <f t="shared" si="74"/>
        <v>211</v>
      </c>
      <c r="B531" s="2" t="s">
        <v>369</v>
      </c>
      <c r="C531" s="35"/>
      <c r="D531" s="3"/>
      <c r="E531" s="3"/>
      <c r="F531" s="3"/>
      <c r="G531" s="3"/>
      <c r="H531" s="3">
        <f t="shared" si="75"/>
        <v>0</v>
      </c>
      <c r="I531" s="27" t="str" cm="1">
        <f t="array" ref="I531">IF(H531=0,INDEX(Source1!A:A, 32-BIN2DEC(LEFT($B531,5))),"--")</f>
        <v>SIGMA</v>
      </c>
      <c r="J531" s="63" t="str">
        <f t="shared" si="73"/>
        <v>--</v>
      </c>
      <c r="K531" s="27" t="str" cm="1">
        <f t="array" ref="K531">IF(H531=0,INDEX(Dest1!A:A,32-BIN2DEC(MID($B531,6,5))),"--")</f>
        <v>tmpB</v>
      </c>
      <c r="L531" s="27">
        <f t="shared" si="76"/>
        <v>1</v>
      </c>
      <c r="M531" s="27" t="str" cm="1">
        <f t="array" ref="M531">IF(AND(I531&lt;&gt;"CONST",L531=0),INDEX(Source2!A:A,16-BIN2DEC(MID($B531,11,4))),"--")</f>
        <v>--</v>
      </c>
      <c r="N531" s="23" t="str" cm="1">
        <f t="array" ref="N531">IF(AND(I531&lt;&gt;"CONST",L531=0),INDEX('D2'!A:A,4-BIN2DEC(MID($B531,15,2))),"--")</f>
        <v>--</v>
      </c>
      <c r="O531" s="6">
        <f t="shared" si="71"/>
        <v>0</v>
      </c>
      <c r="P531" s="6">
        <f t="shared" si="68"/>
        <v>0</v>
      </c>
      <c r="Q531" s="6">
        <f t="shared" si="69"/>
        <v>0</v>
      </c>
      <c r="R531" s="3" t="str" cm="1">
        <f t="array" ref="R531">INDEX(Types!A:A,1+BIN2DEC(MID($B531,20,2)))</f>
        <v>ALU</v>
      </c>
      <c r="S531" s="3" t="str" cm="1">
        <f t="array" ref="S531">IF(R531="ALU",INDEX(ALUOps!A:A,32-BIN2DEC(MID($B531,22,5))),"")</f>
        <v>MUL</v>
      </c>
      <c r="T531" s="3" t="str" cm="1">
        <f t="array" ref="T531">IF(R531="ALU",INDEX(Tmp!A:A,4-BIN2DEC(MID($B531,27,2))),"")</f>
        <v>tmpC</v>
      </c>
      <c r="U531" s="6">
        <f t="shared" si="77"/>
        <v>1</v>
      </c>
      <c r="V531" t="str" cm="1">
        <f t="array" ref="V531">IF(R531="Jump",INDEX(Jcond!A:A,16-BIN2DEC(MID($B531,22,4))),"")</f>
        <v/>
      </c>
      <c r="W531" t="str">
        <f t="shared" si="78"/>
        <v/>
      </c>
      <c r="X531" s="5" t="str" cm="1">
        <f t="array" ref="X531">IF(R531="Control",INDEX(IC!A:A,16-BIN2DEC(MID($B531,21,4))),"")</f>
        <v/>
      </c>
      <c r="Y531" s="5" t="str" cm="1">
        <f t="array" ref="Y531">IF(X531="CALL",INDEX(Subroutines!A:A,32-BIN2DEC(MID($B531,25,5))),"")</f>
        <v/>
      </c>
      <c r="Z531" s="5" t="str" cm="1">
        <f t="array" ref="Z531">IF(R531="Control",INDEX(EC!A:A,8-BIN2DEC(MID($B531,25,3))),"")</f>
        <v/>
      </c>
      <c r="AA531" s="5" t="str" cm="1">
        <f t="array" ref="AA531">IF(R531="Control",INDEX(SR!A:A,4-BIN2DEC(MID($B531,28,2))),"")</f>
        <v/>
      </c>
    </row>
    <row r="532" spans="1:36" x14ac:dyDescent="0.25">
      <c r="A532" s="4" t="str">
        <f t="shared" si="74"/>
        <v>212</v>
      </c>
      <c r="B532" s="2" t="s">
        <v>517</v>
      </c>
      <c r="C532" s="35"/>
      <c r="D532" s="3"/>
      <c r="E532" s="3"/>
      <c r="F532" s="3"/>
      <c r="G532" s="3"/>
      <c r="H532" s="3">
        <f t="shared" si="75"/>
        <v>0</v>
      </c>
      <c r="I532" s="27" t="str" cm="1">
        <f t="array" ref="I532">IF(H532=0,INDEX(Source1!A:A, 32-BIN2DEC(LEFT($B532,5))),"--")</f>
        <v>tmpB</v>
      </c>
      <c r="J532" s="63" t="str">
        <f t="shared" si="73"/>
        <v>--</v>
      </c>
      <c r="K532" s="27" t="str" cm="1">
        <f t="array" ref="K532">IF(H532=0,INDEX(Dest1!A:A,32-BIN2DEC(MID($B532,6,5))),"--")</f>
        <v>tmpC</v>
      </c>
      <c r="L532" s="27">
        <f t="shared" si="76"/>
        <v>1</v>
      </c>
      <c r="M532" s="27" t="str" cm="1">
        <f t="array" ref="M532">IF(AND(I532&lt;&gt;"CONST",L532=0),INDEX(Source2!A:A,16-BIN2DEC(MID($B532,11,4))),"--")</f>
        <v>--</v>
      </c>
      <c r="N532" s="23" t="str" cm="1">
        <f t="array" ref="N532">IF(AND(I532&lt;&gt;"CONST",L532=0),INDEX('D2'!A:A,4-BIN2DEC(MID($B532,15,2))),"--")</f>
        <v>--</v>
      </c>
      <c r="O532" s="6">
        <f t="shared" si="71"/>
        <v>0</v>
      </c>
      <c r="P532" s="6">
        <f t="shared" si="68"/>
        <v>0</v>
      </c>
      <c r="Q532" s="6">
        <f t="shared" si="69"/>
        <v>0</v>
      </c>
      <c r="R532" s="3" t="str" cm="1">
        <f t="array" ref="R532">INDEX(Types!A:A,1+BIN2DEC(MID($B532,20,2)))</f>
        <v>Jump</v>
      </c>
      <c r="S532" s="3" t="str" cm="1">
        <f t="array" ref="S532">IF(R532="ALU",INDEX(ALUOps!A:A,32-BIN2DEC(MID($B532,22,5))),"")</f>
        <v/>
      </c>
      <c r="T532" s="3" t="str" cm="1">
        <f t="array" ref="T532">IF(R532="ALU",INDEX(Tmp!A:A,4-BIN2DEC(MID($B532,27,2))),"")</f>
        <v/>
      </c>
      <c r="U532" s="6" t="str">
        <f t="shared" si="77"/>
        <v/>
      </c>
      <c r="V532" t="str" cm="1">
        <f t="array" ref="V532">IF(R532="Jump",INDEX(Jcond!A:A,16-BIN2DEC(MID($B532,22,4))),"")</f>
        <v>{9}</v>
      </c>
      <c r="W532">
        <f t="shared" si="78"/>
        <v>12</v>
      </c>
      <c r="X532" s="5" t="str" cm="1">
        <f t="array" ref="X532">IF(R532="Control",INDEX(IC!A:A,16-BIN2DEC(MID($B532,21,4))),"")</f>
        <v/>
      </c>
      <c r="Y532" s="5" t="str" cm="1">
        <f t="array" ref="Y532">IF(X532="CALL",INDEX(Subroutines!A:A,32-BIN2DEC(MID($B532,25,5))),"")</f>
        <v/>
      </c>
      <c r="Z532" s="5" t="str" cm="1">
        <f t="array" ref="Z532">IF(R532="Control",INDEX(EC!A:A,8-BIN2DEC(MID($B532,25,3))),"")</f>
        <v/>
      </c>
      <c r="AA532" s="5" t="str" cm="1">
        <f t="array" ref="AA532">IF(R532="Control",INDEX(SR!A:A,4-BIN2DEC(MID($B532,28,2))),"")</f>
        <v/>
      </c>
    </row>
    <row r="533" spans="1:36" x14ac:dyDescent="0.25">
      <c r="A533" s="4" t="str">
        <f t="shared" si="74"/>
        <v>213</v>
      </c>
      <c r="B533" s="2" t="s">
        <v>518</v>
      </c>
      <c r="C533" s="35"/>
      <c r="D533" s="3"/>
      <c r="E533" s="3"/>
      <c r="F533" s="3"/>
      <c r="G533" s="3"/>
      <c r="H533" s="3">
        <f t="shared" si="75"/>
        <v>1</v>
      </c>
      <c r="I533" s="27" t="str" cm="1">
        <f t="array" ref="I533">IF(H533=0,INDEX(Source1!A:A, 32-BIN2DEC(LEFT($B533,5))),"--")</f>
        <v>--</v>
      </c>
      <c r="J533" s="63" t="str">
        <f t="shared" si="73"/>
        <v>--</v>
      </c>
      <c r="K533" s="27" t="str" cm="1">
        <f t="array" ref="K533">IF(H533=0,INDEX(Dest1!A:A,32-BIN2DEC(MID($B533,6,5))),"--")</f>
        <v>--</v>
      </c>
      <c r="L533" s="27">
        <f t="shared" si="76"/>
        <v>1</v>
      </c>
      <c r="M533" s="27" t="str" cm="1">
        <f t="array" ref="M533">IF(AND(I533&lt;&gt;"CONST",L533=0),INDEX(Source2!A:A,16-BIN2DEC(MID($B533,11,4))),"--")</f>
        <v>--</v>
      </c>
      <c r="N533" s="23" t="str" cm="1">
        <f t="array" ref="N533">IF(AND(I533&lt;&gt;"CONST",L533=0),INDEX('D2'!A:A,4-BIN2DEC(MID($B533,15,2))),"--")</f>
        <v>--</v>
      </c>
      <c r="O533" s="6">
        <f t="shared" si="71"/>
        <v>0</v>
      </c>
      <c r="P533" s="6">
        <f t="shared" si="68"/>
        <v>0</v>
      </c>
      <c r="Q533" s="6">
        <f t="shared" si="69"/>
        <v>0</v>
      </c>
      <c r="R533" s="3" t="str" cm="1">
        <f t="array" ref="R533">INDEX(Types!A:A,1+BIN2DEC(MID($B533,20,2)))</f>
        <v>ALU</v>
      </c>
      <c r="S533" s="3" t="str" cm="1">
        <f t="array" ref="S533">IF(R533="ALU",INDEX(ALUOps!A:A,32-BIN2DEC(MID($B533,22,5))),"")</f>
        <v>NEG</v>
      </c>
      <c r="T533" s="3" t="str" cm="1">
        <f t="array" ref="T533">IF(R533="ALU",INDEX(Tmp!A:A,4-BIN2DEC(MID($B533,27,2))),"")</f>
        <v>tmpA</v>
      </c>
      <c r="U533" s="6">
        <f t="shared" si="77"/>
        <v>0</v>
      </c>
      <c r="V533" t="str" cm="1">
        <f t="array" ref="V533">IF(R533="Jump",INDEX(Jcond!A:A,16-BIN2DEC(MID($B533,22,4))),"")</f>
        <v/>
      </c>
      <c r="W533" t="str">
        <f t="shared" si="78"/>
        <v/>
      </c>
      <c r="X533" s="5" t="str" cm="1">
        <f t="array" ref="X533">IF(R533="Control",INDEX(IC!A:A,16-BIN2DEC(MID($B533,21,4))),"")</f>
        <v/>
      </c>
      <c r="Y533" s="5" t="str" cm="1">
        <f t="array" ref="Y533">IF(X533="CALL",INDEX(Subroutines!A:A,32-BIN2DEC(MID($B533,25,5))),"")</f>
        <v/>
      </c>
      <c r="Z533" s="5" t="str" cm="1">
        <f t="array" ref="Z533">IF(R533="Control",INDEX(EC!A:A,8-BIN2DEC(MID($B533,25,3))),"")</f>
        <v/>
      </c>
      <c r="AA533" s="5" t="str" cm="1">
        <f t="array" ref="AA533">IF(R533="Control",INDEX(SR!A:A,4-BIN2DEC(MID($B533,28,2))),"")</f>
        <v/>
      </c>
    </row>
    <row r="534" spans="1:36" x14ac:dyDescent="0.25">
      <c r="A534" s="4" t="str">
        <f t="shared" si="74"/>
        <v>214</v>
      </c>
      <c r="B534" s="2" t="s">
        <v>409</v>
      </c>
      <c r="C534" s="35"/>
      <c r="D534" s="2" t="s">
        <v>516</v>
      </c>
      <c r="E534" s="2" t="s">
        <v>930</v>
      </c>
      <c r="F534" s="2" t="s">
        <v>488</v>
      </c>
      <c r="G534" s="2"/>
      <c r="H534" s="3">
        <f t="shared" si="75"/>
        <v>0</v>
      </c>
      <c r="I534" s="27" t="str" cm="1">
        <f t="array" ref="I534">IF(H534=0,INDEX(Source1!A:A, 32-BIN2DEC(LEFT($B534,5))),"--")</f>
        <v>SIGMA</v>
      </c>
      <c r="J534" s="63" t="str">
        <f t="shared" si="73"/>
        <v>--</v>
      </c>
      <c r="K534" s="27" t="str" cm="1">
        <f t="array" ref="K534">IF(H534=0,INDEX(Dest1!A:A,32-BIN2DEC(MID($B534,6,5))),"--")</f>
        <v>tmpA</v>
      </c>
      <c r="L534" s="27">
        <f t="shared" si="76"/>
        <v>1</v>
      </c>
      <c r="M534" s="27" t="str" cm="1">
        <f t="array" ref="M534">IF(AND(I534&lt;&gt;"CONST",L534=0),INDEX(Source2!A:A,16-BIN2DEC(MID($B534,11,4))),"--")</f>
        <v>--</v>
      </c>
      <c r="N534" s="23" t="str" cm="1">
        <f t="array" ref="N534">IF(AND(I534&lt;&gt;"CONST",L534=0),INDEX('D2'!A:A,4-BIN2DEC(MID($B534,15,2))),"--")</f>
        <v>--</v>
      </c>
      <c r="O534" s="6">
        <f t="shared" si="71"/>
        <v>0</v>
      </c>
      <c r="P534" s="6">
        <f t="shared" si="68"/>
        <v>1</v>
      </c>
      <c r="Q534" s="6">
        <f t="shared" si="69"/>
        <v>0</v>
      </c>
      <c r="R534" s="3" t="str" cm="1">
        <f t="array" ref="R534">INDEX(Types!A:A,1+BIN2DEC(MID($B534,20,2)))</f>
        <v>ALU</v>
      </c>
      <c r="S534" s="3" t="str" cm="1">
        <f t="array" ref="S534">IF(R534="ALU",INDEX(ALUOps!A:A,32-BIN2DEC(MID($B534,22,5))),"")</f>
        <v>NEG</v>
      </c>
      <c r="T534" s="3" t="str" cm="1">
        <f t="array" ref="T534">IF(R534="ALU",INDEX(Tmp!A:A,4-BIN2DEC(MID($B534,27,2))),"")</f>
        <v>tmpB</v>
      </c>
      <c r="U534" s="6">
        <f t="shared" si="77"/>
        <v>0</v>
      </c>
      <c r="V534" t="str" cm="1">
        <f t="array" ref="V534">IF(R534="Jump",INDEX(Jcond!A:A,16-BIN2DEC(MID($B534,22,4))),"")</f>
        <v/>
      </c>
      <c r="W534" t="str">
        <f t="shared" si="78"/>
        <v/>
      </c>
      <c r="X534" s="5" t="str" cm="1">
        <f t="array" ref="X534">IF(R534="Control",INDEX(IC!A:A,16-BIN2DEC(MID($B534,21,4))),"")</f>
        <v/>
      </c>
      <c r="Y534" s="5" t="str" cm="1">
        <f t="array" ref="Y534">IF(X534="CALL",INDEX(Subroutines!A:A,32-BIN2DEC(MID($B534,25,5))),"")</f>
        <v/>
      </c>
      <c r="Z534" s="5" t="str" cm="1">
        <f t="array" ref="Z534">IF(R534="Control",INDEX(EC!A:A,8-BIN2DEC(MID($B534,25,3))),"")</f>
        <v/>
      </c>
      <c r="AA534" s="5" t="str" cm="1">
        <f t="array" ref="AA534">IF(R534="Control",INDEX(SR!A:A,4-BIN2DEC(MID($B534,28,2))),"")</f>
        <v/>
      </c>
      <c r="AJ534" s="1" t="s">
        <v>509</v>
      </c>
    </row>
    <row r="535" spans="1:36" x14ac:dyDescent="0.25">
      <c r="A535" s="4" t="str">
        <f t="shared" si="74"/>
        <v>215</v>
      </c>
      <c r="B535" s="2" t="s">
        <v>521</v>
      </c>
      <c r="C535" s="35"/>
      <c r="D535" s="3"/>
      <c r="E535" s="3"/>
      <c r="F535" s="3"/>
      <c r="G535" s="3"/>
      <c r="H535" s="3">
        <f t="shared" si="75"/>
        <v>1</v>
      </c>
      <c r="I535" s="27" t="str" cm="1">
        <f t="array" ref="I535">IF(H535=0,INDEX(Source1!A:A, 32-BIN2DEC(LEFT($B535,5))),"--")</f>
        <v>--</v>
      </c>
      <c r="J535" s="63" t="str">
        <f t="shared" si="73"/>
        <v>--</v>
      </c>
      <c r="K535" s="27" t="str" cm="1">
        <f t="array" ref="K535">IF(H535=0,INDEX(Dest1!A:A,32-BIN2DEC(MID($B535,6,5))),"--")</f>
        <v>--</v>
      </c>
      <c r="L535" s="27">
        <f t="shared" si="76"/>
        <v>1</v>
      </c>
      <c r="M535" s="27" t="str" cm="1">
        <f t="array" ref="M535">IF(AND(I535&lt;&gt;"CONST",L535=0),INDEX(Source2!A:A,16-BIN2DEC(MID($B535,11,4))),"--")</f>
        <v>--</v>
      </c>
      <c r="N535" s="23" t="str" cm="1">
        <f t="array" ref="N535">IF(AND(I535&lt;&gt;"CONST",L535=0),INDEX('D2'!A:A,4-BIN2DEC(MID($B535,15,2))),"--")</f>
        <v>--</v>
      </c>
      <c r="O535" s="6">
        <f t="shared" si="71"/>
        <v>0</v>
      </c>
      <c r="P535" s="6">
        <f t="shared" si="68"/>
        <v>0</v>
      </c>
      <c r="Q535" s="6">
        <f t="shared" si="69"/>
        <v>0</v>
      </c>
      <c r="R535" s="3" t="str" cm="1">
        <f t="array" ref="R535">INDEX(Types!A:A,1+BIN2DEC(MID($B535,20,2)))</f>
        <v>Jump</v>
      </c>
      <c r="S535" s="3" t="str" cm="1">
        <f t="array" ref="S535">IF(R535="ALU",INDEX(ALUOps!A:A,32-BIN2DEC(MID($B535,22,5))),"")</f>
        <v/>
      </c>
      <c r="T535" s="3" t="str" cm="1">
        <f t="array" ref="T535">IF(R535="ALU",INDEX(Tmp!A:A,4-BIN2DEC(MID($B535,27,2))),"")</f>
        <v/>
      </c>
      <c r="U535" s="6" t="str">
        <f t="shared" si="77"/>
        <v/>
      </c>
      <c r="V535" t="str" cm="1">
        <f t="array" ref="V535">IF(R535="Jump",INDEX(Jcond!A:A,16-BIN2DEC(MID($B535,22,4))),"")</f>
        <v>JNC</v>
      </c>
      <c r="W535">
        <f t="shared" si="78"/>
        <v>11</v>
      </c>
      <c r="X535" s="5" t="str" cm="1">
        <f t="array" ref="X535">IF(R535="Control",INDEX(IC!A:A,16-BIN2DEC(MID($B535,21,4))),"")</f>
        <v/>
      </c>
      <c r="Y535" s="5" t="str" cm="1">
        <f t="array" ref="Y535">IF(X535="CALL",INDEX(Subroutines!A:A,32-BIN2DEC(MID($B535,25,5))),"")</f>
        <v/>
      </c>
      <c r="Z535" s="5" t="str" cm="1">
        <f t="array" ref="Z535">IF(R535="Control",INDEX(EC!A:A,8-BIN2DEC(MID($B535,25,3))),"")</f>
        <v/>
      </c>
      <c r="AA535" s="5" t="str" cm="1">
        <f t="array" ref="AA535">IF(R535="Control",INDEX(SR!A:A,4-BIN2DEC(MID($B535,28,2))),"")</f>
        <v/>
      </c>
    </row>
    <row r="536" spans="1:36" x14ac:dyDescent="0.25">
      <c r="A536" s="4" t="str">
        <f t="shared" si="74"/>
        <v>216</v>
      </c>
      <c r="B536" s="2" t="s">
        <v>411</v>
      </c>
      <c r="C536" s="35"/>
      <c r="D536" s="3"/>
      <c r="E536" s="3"/>
      <c r="F536" s="3"/>
      <c r="G536" s="3"/>
      <c r="H536" s="3">
        <f t="shared" si="75"/>
        <v>1</v>
      </c>
      <c r="I536" s="27" t="str" cm="1">
        <f t="array" ref="I536">IF(H536=0,INDEX(Source1!A:A, 32-BIN2DEC(LEFT($B536,5))),"--")</f>
        <v>--</v>
      </c>
      <c r="J536" s="63" t="str">
        <f t="shared" si="73"/>
        <v>--</v>
      </c>
      <c r="K536" s="27" t="str" cm="1">
        <f t="array" ref="K536">IF(H536=0,INDEX(Dest1!A:A,32-BIN2DEC(MID($B536,6,5))),"--")</f>
        <v>--</v>
      </c>
      <c r="L536" s="27">
        <f t="shared" si="76"/>
        <v>1</v>
      </c>
      <c r="M536" s="27" t="str" cm="1">
        <f t="array" ref="M536">IF(AND(I536&lt;&gt;"CONST",L536=0),INDEX(Source2!A:A,16-BIN2DEC(MID($B536,11,4))),"--")</f>
        <v>--</v>
      </c>
      <c r="N536" s="23" t="str" cm="1">
        <f t="array" ref="N536">IF(AND(I536&lt;&gt;"CONST",L536=0),INDEX('D2'!A:A,4-BIN2DEC(MID($B536,15,2))),"--")</f>
        <v>--</v>
      </c>
      <c r="O536" s="6">
        <f t="shared" si="71"/>
        <v>0</v>
      </c>
      <c r="P536" s="6">
        <f t="shared" si="68"/>
        <v>0</v>
      </c>
      <c r="Q536" s="6">
        <f t="shared" si="69"/>
        <v>0</v>
      </c>
      <c r="R536" s="3" t="str" cm="1">
        <f t="array" ref="R536">INDEX(Types!A:A,1+BIN2DEC(MID($B536,20,2)))</f>
        <v>ALU</v>
      </c>
      <c r="S536" s="3" t="str" cm="1">
        <f t="array" ref="S536">IF(R536="ALU",INDEX(ALUOps!A:A,32-BIN2DEC(MID($B536,22,5))),"")</f>
        <v>NOT</v>
      </c>
      <c r="T536" s="3" t="str" cm="1">
        <f t="array" ref="T536">IF(R536="ALU",INDEX(Tmp!A:A,4-BIN2DEC(MID($B536,27,2))),"")</f>
        <v>tmpB</v>
      </c>
      <c r="U536" s="6">
        <f t="shared" si="77"/>
        <v>0</v>
      </c>
      <c r="V536" t="str" cm="1">
        <f t="array" ref="V536">IF(R536="Jump",INDEX(Jcond!A:A,16-BIN2DEC(MID($B536,22,4))),"")</f>
        <v/>
      </c>
      <c r="W536" t="str">
        <f t="shared" si="78"/>
        <v/>
      </c>
      <c r="X536" s="5" t="str" cm="1">
        <f t="array" ref="X536">IF(R536="Control",INDEX(IC!A:A,16-BIN2DEC(MID($B536,21,4))),"")</f>
        <v/>
      </c>
      <c r="Y536" s="5" t="str" cm="1">
        <f t="array" ref="Y536">IF(X536="CALL",INDEX(Subroutines!A:A,32-BIN2DEC(MID($B536,25,5))),"")</f>
        <v/>
      </c>
      <c r="Z536" s="5" t="str" cm="1">
        <f t="array" ref="Z536">IF(R536="Control",INDEX(EC!A:A,8-BIN2DEC(MID($B536,25,3))),"")</f>
        <v/>
      </c>
      <c r="AA536" s="5" t="str" cm="1">
        <f t="array" ref="AA536">IF(R536="Control",INDEX(SR!A:A,4-BIN2DEC(MID($B536,28,2))),"")</f>
        <v/>
      </c>
    </row>
    <row r="537" spans="1:36" s="9" customFormat="1" ht="15.75" thickBot="1" x14ac:dyDescent="0.3">
      <c r="A537" s="7" t="str">
        <f t="shared" si="74"/>
        <v>217</v>
      </c>
      <c r="B537" s="8" t="s">
        <v>522</v>
      </c>
      <c r="C537" s="38"/>
      <c r="D537" s="10"/>
      <c r="E537" s="10"/>
      <c r="F537" s="10"/>
      <c r="G537" s="10"/>
      <c r="H537" s="10">
        <f t="shared" si="75"/>
        <v>0</v>
      </c>
      <c r="I537" s="30" t="str" cm="1">
        <f t="array" ref="I537">IF(H537=0,INDEX(Source1!A:A, 32-BIN2DEC(LEFT($B537,5))),"--")</f>
        <v>SIGMA</v>
      </c>
      <c r="J537" s="66" t="str">
        <f t="shared" si="73"/>
        <v>--</v>
      </c>
      <c r="K537" s="30" t="str" cm="1">
        <f t="array" ref="K537">IF(H537=0,INDEX(Dest1!A:A,32-BIN2DEC(MID($B537,6,5))),"--")</f>
        <v>tmpC</v>
      </c>
      <c r="L537" s="30">
        <f t="shared" si="76"/>
        <v>0</v>
      </c>
      <c r="M537" s="30" t="str" cm="1">
        <f t="array" ref="M537">IF(AND(I537&lt;&gt;"CONST",L537=0),INDEX(Source2!A:A,16-BIN2DEC(MID($B537,11,4))),"--")</f>
        <v>SIGMA</v>
      </c>
      <c r="N537" s="26" t="str" cm="1">
        <f t="array" ref="N537">IF(AND(I537&lt;&gt;"CONST",L537=0),INDEX('D2'!A:A,4-BIN2DEC(MID($B537,15,2))),"--")</f>
        <v>tmpB</v>
      </c>
      <c r="O537" s="11">
        <f t="shared" si="71"/>
        <v>0</v>
      </c>
      <c r="P537" s="11">
        <f t="shared" si="68"/>
        <v>0</v>
      </c>
      <c r="Q537" s="11">
        <f t="shared" si="69"/>
        <v>0</v>
      </c>
      <c r="R537" s="10" t="str" cm="1">
        <f t="array" ref="R537">INDEX(Types!A:A,1+BIN2DEC(MID($B537,20,2)))</f>
        <v>Control</v>
      </c>
      <c r="S537" s="10" t="str" cm="1">
        <f t="array" ref="S537">IF(R537="ALU",INDEX(ALUOps!A:A,32-BIN2DEC(MID($B537,22,5))),"")</f>
        <v/>
      </c>
      <c r="T537" s="10" t="str" cm="1">
        <f t="array" ref="T537">IF(R537="ALU",INDEX(Tmp!A:A,4-BIN2DEC(MID($B537,27,2))),"")</f>
        <v/>
      </c>
      <c r="U537" s="11" t="str">
        <f t="shared" si="77"/>
        <v/>
      </c>
      <c r="V537" s="9" t="str" cm="1">
        <f t="array" ref="V537">IF(R537="Jump",INDEX(Jcond!A:A,16-BIN2DEC(MID($B537,22,4))),"")</f>
        <v/>
      </c>
      <c r="W537" s="9" t="str">
        <f t="shared" si="78"/>
        <v/>
      </c>
      <c r="X537" s="54" t="str" cm="1">
        <f t="array" ref="X537">IF(R537="Control",INDEX(IC!A:A,16-BIN2DEC(MID($B537,21,4))),"")</f>
        <v>--</v>
      </c>
      <c r="Y537" s="54" t="str" cm="1">
        <f t="array" ref="Y537">IF(X537="CALL",INDEX(Subroutines!A:A,32-BIN2DEC(MID($B537,25,5))),"")</f>
        <v/>
      </c>
      <c r="Z537" s="54" t="str" cm="1">
        <f t="array" ref="Z537">IF(R537="Control",INDEX(EC!A:A,8-BIN2DEC(MID($B537,25,3))),"")</f>
        <v>--</v>
      </c>
      <c r="AA537" s="54" t="str" cm="1">
        <f t="array" ref="AA537">IF(R537="Control",INDEX(SR!A:A,4-BIN2DEC(MID($B537,28,2))),"")</f>
        <v>--</v>
      </c>
      <c r="AE537" s="60"/>
    </row>
    <row r="538" spans="1:36" x14ac:dyDescent="0.25">
      <c r="A538" s="4" t="str">
        <f t="shared" si="74"/>
        <v>218</v>
      </c>
      <c r="B538" s="2" t="s">
        <v>523</v>
      </c>
      <c r="C538" s="35"/>
      <c r="D538" s="2" t="s">
        <v>519</v>
      </c>
      <c r="E538" s="2" t="s">
        <v>930</v>
      </c>
      <c r="F538" s="2" t="s">
        <v>462</v>
      </c>
      <c r="G538" s="2"/>
      <c r="H538" s="3">
        <f t="shared" si="75"/>
        <v>0</v>
      </c>
      <c r="I538" s="27" t="str" cm="1">
        <f t="array" ref="I538">IF(H538=0,INDEX(Source1!A:A, 32-BIN2DEC(LEFT($B538,5))),"--")</f>
        <v>tmpA</v>
      </c>
      <c r="J538" s="63" t="str">
        <f t="shared" si="73"/>
        <v>--</v>
      </c>
      <c r="K538" s="27" t="str" cm="1">
        <f t="array" ref="K538">IF(H538=0,INDEX(Dest1!A:A,32-BIN2DEC(MID($B538,6,5))),"--")</f>
        <v>AL</v>
      </c>
      <c r="L538" s="27">
        <f t="shared" si="76"/>
        <v>1</v>
      </c>
      <c r="M538" s="27" t="str" cm="1">
        <f t="array" ref="M538">IF(AND(I538&lt;&gt;"CONST",L538=0),INDEX(Source2!A:A,16-BIN2DEC(MID($B538,11,4))),"--")</f>
        <v>--</v>
      </c>
      <c r="N538" s="23" t="str" cm="1">
        <f t="array" ref="N538">IF(AND(I538&lt;&gt;"CONST",L538=0),INDEX('D2'!A:A,4-BIN2DEC(MID($B538,15,2))),"--")</f>
        <v>--</v>
      </c>
      <c r="O538" s="6">
        <f t="shared" si="71"/>
        <v>0</v>
      </c>
      <c r="P538" s="6">
        <f t="shared" si="68"/>
        <v>0</v>
      </c>
      <c r="Q538" s="6">
        <f t="shared" si="69"/>
        <v>0</v>
      </c>
      <c r="R538" s="3" t="str" cm="1">
        <f t="array" ref="R538">INDEX(Types!A:A,1+BIN2DEC(MID($B538,20,2)))</f>
        <v>Control</v>
      </c>
      <c r="S538" s="3" t="str" cm="1">
        <f t="array" ref="S538">IF(R538="ALU",INDEX(ALUOps!A:A,32-BIN2DEC(MID($B538,22,5))),"")</f>
        <v/>
      </c>
      <c r="T538" s="3" t="str" cm="1">
        <f t="array" ref="T538">IF(R538="ALU",INDEX(Tmp!A:A,4-BIN2DEC(MID($B538,27,2))),"")</f>
        <v/>
      </c>
      <c r="U538" s="6" t="str">
        <f t="shared" si="77"/>
        <v/>
      </c>
      <c r="V538" t="str" cm="1">
        <f t="array" ref="V538">IF(R538="Jump",INDEX(Jcond!A:A,16-BIN2DEC(MID($B538,22,4))),"")</f>
        <v/>
      </c>
      <c r="W538" t="str">
        <f t="shared" si="78"/>
        <v/>
      </c>
      <c r="X538" s="5" t="str" cm="1">
        <f t="array" ref="X538">IF(R538="Control",INDEX(IC!A:A,16-BIN2DEC(MID($B538,21,4))),"")</f>
        <v>CALL</v>
      </c>
      <c r="Y538" s="5" t="str" cm="1">
        <f t="array" ref="Y538">IF(X538="CALL",INDEX(Subroutines!A:A,32-BIN2DEC(MID($B538,25,5))),"")</f>
        <v>MUL</v>
      </c>
      <c r="Z538" s="5" t="str" cm="1">
        <f t="array" ref="Z538">IF(R538="Control",INDEX(EC!A:A,8-BIN2DEC(MID($B538,25,3))),"")</f>
        <v>MR</v>
      </c>
      <c r="AA538" s="5" t="str" cm="1">
        <f t="array" ref="AA538">IF(R538="Control",INDEX(SR!A:A,4-BIN2DEC(MID($B538,28,2))),"")</f>
        <v>ES</v>
      </c>
      <c r="AJ538" s="1" t="s">
        <v>520</v>
      </c>
    </row>
    <row r="539" spans="1:36" s="15" customFormat="1" x14ac:dyDescent="0.25">
      <c r="A539" s="12" t="str">
        <f t="shared" si="74"/>
        <v>219</v>
      </c>
      <c r="B539" s="13" t="s">
        <v>4</v>
      </c>
      <c r="C539" s="36"/>
      <c r="D539" s="14"/>
      <c r="E539" s="14"/>
      <c r="F539" s="14"/>
      <c r="G539" s="14"/>
      <c r="H539" s="14">
        <f t="shared" si="75"/>
        <v>1</v>
      </c>
      <c r="I539" s="28" t="str" cm="1">
        <f t="array" ref="I539">IF(H539=0,INDEX(Source1!A:A, 32-BIN2DEC(LEFT($B539,5))),"--")</f>
        <v>--</v>
      </c>
      <c r="J539" s="64" t="str">
        <f t="shared" si="73"/>
        <v>--</v>
      </c>
      <c r="K539" s="28" t="str" cm="1">
        <f t="array" ref="K539">IF(H539=0,INDEX(Dest1!A:A,32-BIN2DEC(MID($B539,6,5))),"--")</f>
        <v>--</v>
      </c>
      <c r="L539" s="28">
        <f t="shared" si="76"/>
        <v>1</v>
      </c>
      <c r="M539" s="28" t="str" cm="1">
        <f t="array" ref="M539">IF(AND(I539&lt;&gt;"CONST",L539=0),INDEX(Source2!A:A,16-BIN2DEC(MID($B539,11,4))),"--")</f>
        <v>--</v>
      </c>
      <c r="N539" s="24" t="str" cm="1">
        <f t="array" ref="N539">IF(AND(I539&lt;&gt;"CONST",L539=0),INDEX('D2'!A:A,4-BIN2DEC(MID($B539,15,2))),"--")</f>
        <v>--</v>
      </c>
      <c r="O539" s="16">
        <f t="shared" si="71"/>
        <v>0</v>
      </c>
      <c r="P539" s="16">
        <f t="shared" si="68"/>
        <v>0</v>
      </c>
      <c r="Q539" s="16">
        <f t="shared" si="69"/>
        <v>0</v>
      </c>
      <c r="R539" s="14" t="str" cm="1">
        <f t="array" ref="R539">INDEX(Types!A:A,1+BIN2DEC(MID($B539,20,2)))</f>
        <v>Control</v>
      </c>
      <c r="S539" s="14" t="str" cm="1">
        <f t="array" ref="S539">IF(R539="ALU",INDEX(ALUOps!A:A,32-BIN2DEC(MID($B539,22,5))),"")</f>
        <v/>
      </c>
      <c r="T539" s="14" t="str" cm="1">
        <f t="array" ref="T539">IF(R539="ALU",INDEX(Tmp!A:A,4-BIN2DEC(MID($B539,27,2))),"")</f>
        <v/>
      </c>
      <c r="U539" s="16" t="str">
        <f t="shared" si="77"/>
        <v/>
      </c>
      <c r="V539" s="15" t="str" cm="1">
        <f t="array" ref="V539">IF(R539="Jump",INDEX(Jcond!A:A,16-BIN2DEC(MID($B539,22,4))),"")</f>
        <v/>
      </c>
      <c r="W539" s="15" t="str">
        <f t="shared" si="78"/>
        <v/>
      </c>
      <c r="X539" s="52" t="str" cm="1">
        <f t="array" ref="X539">IF(R539="Control",INDEX(IC!A:A,16-BIN2DEC(MID($B539,21,4))),"")</f>
        <v>--</v>
      </c>
      <c r="Y539" s="52" t="str" cm="1">
        <f t="array" ref="Y539">IF(X539="CALL",INDEX(Subroutines!A:A,32-BIN2DEC(MID($B539,25,5))),"")</f>
        <v/>
      </c>
      <c r="Z539" s="52" t="str" cm="1">
        <f t="array" ref="Z539">IF(R539="Control",INDEX(EC!A:A,8-BIN2DEC(MID($B539,25,3))),"")</f>
        <v>--</v>
      </c>
      <c r="AA539" s="52" t="str" cm="1">
        <f t="array" ref="AA539">IF(R539="Control",INDEX(SR!A:A,4-BIN2DEC(MID($B539,28,2))),"")</f>
        <v>--</v>
      </c>
      <c r="AE539" s="58"/>
    </row>
    <row r="540" spans="1:36" s="15" customFormat="1" x14ac:dyDescent="0.25">
      <c r="A540" s="12" t="str">
        <f t="shared" si="74"/>
        <v>21A</v>
      </c>
      <c r="B540" s="13" t="s">
        <v>4</v>
      </c>
      <c r="C540" s="36"/>
      <c r="D540" s="14"/>
      <c r="E540" s="14"/>
      <c r="F540" s="14"/>
      <c r="G540" s="14"/>
      <c r="H540" s="14">
        <f t="shared" si="75"/>
        <v>1</v>
      </c>
      <c r="I540" s="28" t="str" cm="1">
        <f t="array" ref="I540">IF(H540=0,INDEX(Source1!A:A, 32-BIN2DEC(LEFT($B540,5))),"--")</f>
        <v>--</v>
      </c>
      <c r="J540" s="64" t="str">
        <f t="shared" si="73"/>
        <v>--</v>
      </c>
      <c r="K540" s="28" t="str" cm="1">
        <f t="array" ref="K540">IF(H540=0,INDEX(Dest1!A:A,32-BIN2DEC(MID($B540,6,5))),"--")</f>
        <v>--</v>
      </c>
      <c r="L540" s="28">
        <f t="shared" si="76"/>
        <v>1</v>
      </c>
      <c r="M540" s="28" t="str" cm="1">
        <f t="array" ref="M540">IF(AND(I540&lt;&gt;"CONST",L540=0),INDEX(Source2!A:A,16-BIN2DEC(MID($B540,11,4))),"--")</f>
        <v>--</v>
      </c>
      <c r="N540" s="24" t="str" cm="1">
        <f t="array" ref="N540">IF(AND(I540&lt;&gt;"CONST",L540=0),INDEX('D2'!A:A,4-BIN2DEC(MID($B540,15,2))),"--")</f>
        <v>--</v>
      </c>
      <c r="O540" s="16">
        <f t="shared" si="71"/>
        <v>0</v>
      </c>
      <c r="P540" s="16">
        <f t="shared" si="68"/>
        <v>0</v>
      </c>
      <c r="Q540" s="16">
        <f t="shared" si="69"/>
        <v>0</v>
      </c>
      <c r="R540" s="14" t="str" cm="1">
        <f t="array" ref="R540">INDEX(Types!A:A,1+BIN2DEC(MID($B540,20,2)))</f>
        <v>Control</v>
      </c>
      <c r="S540" s="14" t="str" cm="1">
        <f t="array" ref="S540">IF(R540="ALU",INDEX(ALUOps!A:A,32-BIN2DEC(MID($B540,22,5))),"")</f>
        <v/>
      </c>
      <c r="T540" s="14" t="str" cm="1">
        <f t="array" ref="T540">IF(R540="ALU",INDEX(Tmp!A:A,4-BIN2DEC(MID($B540,27,2))),"")</f>
        <v/>
      </c>
      <c r="U540" s="16" t="str">
        <f t="shared" si="77"/>
        <v/>
      </c>
      <c r="V540" s="15" t="str" cm="1">
        <f t="array" ref="V540">IF(R540="Jump",INDEX(Jcond!A:A,16-BIN2DEC(MID($B540,22,4))),"")</f>
        <v/>
      </c>
      <c r="W540" s="15" t="str">
        <f t="shared" si="78"/>
        <v/>
      </c>
      <c r="X540" s="52" t="str" cm="1">
        <f t="array" ref="X540">IF(R540="Control",INDEX(IC!A:A,16-BIN2DEC(MID($B540,21,4))),"")</f>
        <v>--</v>
      </c>
      <c r="Y540" s="52" t="str" cm="1">
        <f t="array" ref="Y540">IF(X540="CALL",INDEX(Subroutines!A:A,32-BIN2DEC(MID($B540,25,5))),"")</f>
        <v/>
      </c>
      <c r="Z540" s="52" t="str" cm="1">
        <f t="array" ref="Z540">IF(R540="Control",INDEX(EC!A:A,8-BIN2DEC(MID($B540,25,3))),"")</f>
        <v>--</v>
      </c>
      <c r="AA540" s="52" t="str" cm="1">
        <f t="array" ref="AA540">IF(R540="Control",INDEX(SR!A:A,4-BIN2DEC(MID($B540,28,2))),"")</f>
        <v>--</v>
      </c>
      <c r="AE540" s="58"/>
    </row>
    <row r="541" spans="1:36" s="20" customFormat="1" ht="15.75" thickBot="1" x14ac:dyDescent="0.3">
      <c r="A541" s="17" t="str">
        <f t="shared" si="74"/>
        <v>21B</v>
      </c>
      <c r="B541" s="18" t="s">
        <v>4</v>
      </c>
      <c r="C541" s="37"/>
      <c r="D541" s="19"/>
      <c r="E541" s="19"/>
      <c r="F541" s="19"/>
      <c r="G541" s="19"/>
      <c r="H541" s="19">
        <f t="shared" si="75"/>
        <v>1</v>
      </c>
      <c r="I541" s="29" t="str" cm="1">
        <f t="array" ref="I541">IF(H541=0,INDEX(Source1!A:A, 32-BIN2DEC(LEFT($B541,5))),"--")</f>
        <v>--</v>
      </c>
      <c r="J541" s="65" t="str">
        <f t="shared" si="73"/>
        <v>--</v>
      </c>
      <c r="K541" s="29" t="str" cm="1">
        <f t="array" ref="K541">IF(H541=0,INDEX(Dest1!A:A,32-BIN2DEC(MID($B541,6,5))),"--")</f>
        <v>--</v>
      </c>
      <c r="L541" s="29">
        <f t="shared" si="76"/>
        <v>1</v>
      </c>
      <c r="M541" s="29" t="str" cm="1">
        <f t="array" ref="M541">IF(AND(I541&lt;&gt;"CONST",L541=0),INDEX(Source2!A:A,16-BIN2DEC(MID($B541,11,4))),"--")</f>
        <v>--</v>
      </c>
      <c r="N541" s="25" t="str" cm="1">
        <f t="array" ref="N541">IF(AND(I541&lt;&gt;"CONST",L541=0),INDEX('D2'!A:A,4-BIN2DEC(MID($B541,15,2))),"--")</f>
        <v>--</v>
      </c>
      <c r="O541" s="21">
        <f t="shared" si="71"/>
        <v>0</v>
      </c>
      <c r="P541" s="21">
        <f t="shared" si="68"/>
        <v>0</v>
      </c>
      <c r="Q541" s="21">
        <f t="shared" si="69"/>
        <v>0</v>
      </c>
      <c r="R541" s="19" t="str" cm="1">
        <f t="array" ref="R541">INDEX(Types!A:A,1+BIN2DEC(MID($B541,20,2)))</f>
        <v>Control</v>
      </c>
      <c r="S541" s="19" t="str" cm="1">
        <f t="array" ref="S541">IF(R541="ALU",INDEX(ALUOps!A:A,32-BIN2DEC(MID($B541,22,5))),"")</f>
        <v/>
      </c>
      <c r="T541" s="19" t="str" cm="1">
        <f t="array" ref="T541">IF(R541="ALU",INDEX(Tmp!A:A,4-BIN2DEC(MID($B541,27,2))),"")</f>
        <v/>
      </c>
      <c r="U541" s="21" t="str">
        <f t="shared" si="77"/>
        <v/>
      </c>
      <c r="V541" s="20" t="str" cm="1">
        <f t="array" ref="V541">IF(R541="Jump",INDEX(Jcond!A:A,16-BIN2DEC(MID($B541,22,4))),"")</f>
        <v/>
      </c>
      <c r="W541" s="20" t="str">
        <f t="shared" si="78"/>
        <v/>
      </c>
      <c r="X541" s="53" t="str" cm="1">
        <f t="array" ref="X541">IF(R541="Control",INDEX(IC!A:A,16-BIN2DEC(MID($B541,21,4))),"")</f>
        <v>--</v>
      </c>
      <c r="Y541" s="53" t="str" cm="1">
        <f t="array" ref="Y541">IF(X541="CALL",INDEX(Subroutines!A:A,32-BIN2DEC(MID($B541,25,5))),"")</f>
        <v/>
      </c>
      <c r="Z541" s="53" t="str" cm="1">
        <f t="array" ref="Z541">IF(R541="Control",INDEX(EC!A:A,8-BIN2DEC(MID($B541,25,3))),"")</f>
        <v>--</v>
      </c>
      <c r="AA541" s="53" t="str" cm="1">
        <f t="array" ref="AA541">IF(R541="Control",INDEX(SR!A:A,4-BIN2DEC(MID($B541,28,2))),"")</f>
        <v>--</v>
      </c>
      <c r="AE541" s="59"/>
    </row>
    <row r="542" spans="1:36" x14ac:dyDescent="0.25">
      <c r="A542" s="4" t="str">
        <f t="shared" si="74"/>
        <v>21C</v>
      </c>
      <c r="B542" s="2" t="s">
        <v>526</v>
      </c>
      <c r="C542" s="35"/>
      <c r="D542" s="2" t="s">
        <v>524</v>
      </c>
      <c r="E542" s="2" t="s">
        <v>930</v>
      </c>
      <c r="F542" s="2" t="s">
        <v>932</v>
      </c>
      <c r="G542" s="2"/>
      <c r="H542" s="3">
        <f t="shared" si="75"/>
        <v>0</v>
      </c>
      <c r="I542" s="27" t="str" cm="1">
        <f t="array" ref="I542">IF(H542=0,INDEX(Source1!A:A, 32-BIN2DEC(LEFT($B542,5))),"--")</f>
        <v>tmpA</v>
      </c>
      <c r="J542" s="63" t="str">
        <f t="shared" si="73"/>
        <v>--</v>
      </c>
      <c r="K542" s="27" t="str" cm="1">
        <f t="array" ref="K542">IF(H542=0,INDEX(Dest1!A:A,32-BIN2DEC(MID($B542,6,5))),"--")</f>
        <v>OP2</v>
      </c>
      <c r="L542" s="27">
        <f t="shared" si="76"/>
        <v>1</v>
      </c>
      <c r="M542" s="27" t="str" cm="1">
        <f t="array" ref="M542">IF(AND(I542&lt;&gt;"CONST",L542=0),INDEX(Source2!A:A,16-BIN2DEC(MID($B542,11,4))),"--")</f>
        <v>--</v>
      </c>
      <c r="N542" s="23" t="str" cm="1">
        <f t="array" ref="N542">IF(AND(I542&lt;&gt;"CONST",L542=0),INDEX('D2'!A:A,4-BIN2DEC(MID($B542,15,2))),"--")</f>
        <v>--</v>
      </c>
      <c r="O542" s="6">
        <f t="shared" si="71"/>
        <v>0</v>
      </c>
      <c r="P542" s="6">
        <f t="shared" si="68"/>
        <v>0</v>
      </c>
      <c r="Q542" s="6">
        <f t="shared" si="69"/>
        <v>0</v>
      </c>
      <c r="R542" s="3" t="str" cm="1">
        <f t="array" ref="R542">INDEX(Types!A:A,1+BIN2DEC(MID($B542,20,2)))</f>
        <v>Control</v>
      </c>
      <c r="S542" s="3" t="str" cm="1">
        <f t="array" ref="S542">IF(R542="ALU",INDEX(ALUOps!A:A,32-BIN2DEC(MID($B542,22,5))),"")</f>
        <v/>
      </c>
      <c r="T542" s="3" t="str" cm="1">
        <f t="array" ref="T542">IF(R542="ALU",INDEX(Tmp!A:A,4-BIN2DEC(MID($B542,27,2))),"")</f>
        <v/>
      </c>
      <c r="U542" s="6" t="str">
        <f t="shared" si="77"/>
        <v/>
      </c>
      <c r="V542" t="str" cm="1">
        <f t="array" ref="V542">IF(R542="Jump",INDEX(Jcond!A:A,16-BIN2DEC(MID($B542,22,4))),"")</f>
        <v/>
      </c>
      <c r="W542" t="str">
        <f t="shared" si="78"/>
        <v/>
      </c>
      <c r="X542" s="5" t="str" cm="1">
        <f t="array" ref="X542">IF(R542="Control",INDEX(IC!A:A,16-BIN2DEC(MID($B542,21,4))),"")</f>
        <v>CALL</v>
      </c>
      <c r="Y542" s="5" t="str" cm="1">
        <f t="array" ref="Y542">IF(X542="CALL",INDEX(Subroutines!A:A,32-BIN2DEC(MID($B542,25,5))),"")</f>
        <v>MUL</v>
      </c>
      <c r="Z542" s="5" t="str" cm="1">
        <f t="array" ref="Z542">IF(R542="Control",INDEX(EC!A:A,8-BIN2DEC(MID($B542,25,3))),"")</f>
        <v>MR</v>
      </c>
      <c r="AA542" s="5" t="str" cm="1">
        <f t="array" ref="AA542">IF(R542="Control",INDEX(SR!A:A,4-BIN2DEC(MID($B542,28,2))),"")</f>
        <v>ES</v>
      </c>
      <c r="AJ542" s="1" t="s">
        <v>525</v>
      </c>
    </row>
    <row r="543" spans="1:36" s="15" customFormat="1" x14ac:dyDescent="0.25">
      <c r="A543" s="12" t="str">
        <f t="shared" si="74"/>
        <v>21D</v>
      </c>
      <c r="B543" s="13" t="s">
        <v>4</v>
      </c>
      <c r="C543" s="36"/>
      <c r="D543" s="14"/>
      <c r="E543" s="14"/>
      <c r="F543" s="14"/>
      <c r="G543" s="14"/>
      <c r="H543" s="14">
        <f t="shared" si="75"/>
        <v>1</v>
      </c>
      <c r="I543" s="28" t="str" cm="1">
        <f t="array" ref="I543">IF(H543=0,INDEX(Source1!A:A, 32-BIN2DEC(LEFT($B543,5))),"--")</f>
        <v>--</v>
      </c>
      <c r="J543" s="64" t="str">
        <f t="shared" si="73"/>
        <v>--</v>
      </c>
      <c r="K543" s="28" t="str" cm="1">
        <f t="array" ref="K543">IF(H543=0,INDEX(Dest1!A:A,32-BIN2DEC(MID($B543,6,5))),"--")</f>
        <v>--</v>
      </c>
      <c r="L543" s="28">
        <f t="shared" si="76"/>
        <v>1</v>
      </c>
      <c r="M543" s="28" t="str" cm="1">
        <f t="array" ref="M543">IF(AND(I543&lt;&gt;"CONST",L543=0),INDEX(Source2!A:A,16-BIN2DEC(MID($B543,11,4))),"--")</f>
        <v>--</v>
      </c>
      <c r="N543" s="24" t="str" cm="1">
        <f t="array" ref="N543">IF(AND(I543&lt;&gt;"CONST",L543=0),INDEX('D2'!A:A,4-BIN2DEC(MID($B543,15,2))),"--")</f>
        <v>--</v>
      </c>
      <c r="O543" s="16">
        <f t="shared" si="71"/>
        <v>0</v>
      </c>
      <c r="P543" s="16">
        <f t="shared" si="68"/>
        <v>0</v>
      </c>
      <c r="Q543" s="16">
        <f t="shared" si="69"/>
        <v>0</v>
      </c>
      <c r="R543" s="14" t="str" cm="1">
        <f t="array" ref="R543">INDEX(Types!A:A,1+BIN2DEC(MID($B543,20,2)))</f>
        <v>Control</v>
      </c>
      <c r="S543" s="14" t="str" cm="1">
        <f t="array" ref="S543">IF(R543="ALU",INDEX(ALUOps!A:A,32-BIN2DEC(MID($B543,22,5))),"")</f>
        <v/>
      </c>
      <c r="T543" s="14" t="str" cm="1">
        <f t="array" ref="T543">IF(R543="ALU",INDEX(Tmp!A:A,4-BIN2DEC(MID($B543,27,2))),"")</f>
        <v/>
      </c>
      <c r="U543" s="16" t="str">
        <f t="shared" si="77"/>
        <v/>
      </c>
      <c r="V543" s="15" t="str" cm="1">
        <f t="array" ref="V543">IF(R543="Jump",INDEX(Jcond!A:A,16-BIN2DEC(MID($B543,22,4))),"")</f>
        <v/>
      </c>
      <c r="W543" s="15" t="str">
        <f t="shared" si="78"/>
        <v/>
      </c>
      <c r="X543" s="52" t="str" cm="1">
        <f t="array" ref="X543">IF(R543="Control",INDEX(IC!A:A,16-BIN2DEC(MID($B543,21,4))),"")</f>
        <v>--</v>
      </c>
      <c r="Y543" s="52" t="str" cm="1">
        <f t="array" ref="Y543">IF(X543="CALL",INDEX(Subroutines!A:A,32-BIN2DEC(MID($B543,25,5))),"")</f>
        <v/>
      </c>
      <c r="Z543" s="52" t="str" cm="1">
        <f t="array" ref="Z543">IF(R543="Control",INDEX(EC!A:A,8-BIN2DEC(MID($B543,25,3))),"")</f>
        <v>--</v>
      </c>
      <c r="AA543" s="52" t="str" cm="1">
        <f t="array" ref="AA543">IF(R543="Control",INDEX(SR!A:A,4-BIN2DEC(MID($B543,28,2))),"")</f>
        <v>--</v>
      </c>
      <c r="AE543" s="58"/>
    </row>
    <row r="544" spans="1:36" s="15" customFormat="1" x14ac:dyDescent="0.25">
      <c r="A544" s="12" t="str">
        <f t="shared" si="74"/>
        <v>21E</v>
      </c>
      <c r="B544" s="13" t="s">
        <v>4</v>
      </c>
      <c r="C544" s="36"/>
      <c r="D544" s="14"/>
      <c r="E544" s="14"/>
      <c r="F544" s="14"/>
      <c r="G544" s="14"/>
      <c r="H544" s="14">
        <f t="shared" si="75"/>
        <v>1</v>
      </c>
      <c r="I544" s="28" t="str" cm="1">
        <f t="array" ref="I544">IF(H544=0,INDEX(Source1!A:A, 32-BIN2DEC(LEFT($B544,5))),"--")</f>
        <v>--</v>
      </c>
      <c r="J544" s="64" t="str">
        <f t="shared" si="73"/>
        <v>--</v>
      </c>
      <c r="K544" s="28" t="str" cm="1">
        <f t="array" ref="K544">IF(H544=0,INDEX(Dest1!A:A,32-BIN2DEC(MID($B544,6,5))),"--")</f>
        <v>--</v>
      </c>
      <c r="L544" s="28">
        <f t="shared" si="76"/>
        <v>1</v>
      </c>
      <c r="M544" s="28" t="str" cm="1">
        <f t="array" ref="M544">IF(AND(I544&lt;&gt;"CONST",L544=0),INDEX(Source2!A:A,16-BIN2DEC(MID($B544,11,4))),"--")</f>
        <v>--</v>
      </c>
      <c r="N544" s="24" t="str" cm="1">
        <f t="array" ref="N544">IF(AND(I544&lt;&gt;"CONST",L544=0),INDEX('D2'!A:A,4-BIN2DEC(MID($B544,15,2))),"--")</f>
        <v>--</v>
      </c>
      <c r="O544" s="16">
        <f t="shared" si="71"/>
        <v>0</v>
      </c>
      <c r="P544" s="16">
        <f t="shared" si="68"/>
        <v>0</v>
      </c>
      <c r="Q544" s="16">
        <f t="shared" si="69"/>
        <v>0</v>
      </c>
      <c r="R544" s="14" t="str" cm="1">
        <f t="array" ref="R544">INDEX(Types!A:A,1+BIN2DEC(MID($B544,20,2)))</f>
        <v>Control</v>
      </c>
      <c r="S544" s="14" t="str" cm="1">
        <f t="array" ref="S544">IF(R544="ALU",INDEX(ALUOps!A:A,32-BIN2DEC(MID($B544,22,5))),"")</f>
        <v/>
      </c>
      <c r="T544" s="14" t="str" cm="1">
        <f t="array" ref="T544">IF(R544="ALU",INDEX(Tmp!A:A,4-BIN2DEC(MID($B544,27,2))),"")</f>
        <v/>
      </c>
      <c r="U544" s="16" t="str">
        <f t="shared" si="77"/>
        <v/>
      </c>
      <c r="V544" s="15" t="str" cm="1">
        <f t="array" ref="V544">IF(R544="Jump",INDEX(Jcond!A:A,16-BIN2DEC(MID($B544,22,4))),"")</f>
        <v/>
      </c>
      <c r="W544" s="15" t="str">
        <f t="shared" si="78"/>
        <v/>
      </c>
      <c r="X544" s="52" t="str" cm="1">
        <f t="array" ref="X544">IF(R544="Control",INDEX(IC!A:A,16-BIN2DEC(MID($B544,21,4))),"")</f>
        <v>--</v>
      </c>
      <c r="Y544" s="52" t="str" cm="1">
        <f t="array" ref="Y544">IF(X544="CALL",INDEX(Subroutines!A:A,32-BIN2DEC(MID($B544,25,5))),"")</f>
        <v/>
      </c>
      <c r="Z544" s="52" t="str" cm="1">
        <f t="array" ref="Z544">IF(R544="Control",INDEX(EC!A:A,8-BIN2DEC(MID($B544,25,3))),"")</f>
        <v>--</v>
      </c>
      <c r="AA544" s="52" t="str" cm="1">
        <f t="array" ref="AA544">IF(R544="Control",INDEX(SR!A:A,4-BIN2DEC(MID($B544,28,2))),"")</f>
        <v>--</v>
      </c>
      <c r="AE544" s="58"/>
    </row>
    <row r="545" spans="1:36" s="20" customFormat="1" ht="15.75" thickBot="1" x14ac:dyDescent="0.3">
      <c r="A545" s="17" t="str">
        <f t="shared" si="74"/>
        <v>21F</v>
      </c>
      <c r="B545" s="18" t="s">
        <v>4</v>
      </c>
      <c r="C545" s="37"/>
      <c r="D545" s="19"/>
      <c r="E545" s="19"/>
      <c r="F545" s="19"/>
      <c r="G545" s="19"/>
      <c r="H545" s="19">
        <f t="shared" si="75"/>
        <v>1</v>
      </c>
      <c r="I545" s="29" t="str" cm="1">
        <f t="array" ref="I545">IF(H545=0,INDEX(Source1!A:A, 32-BIN2DEC(LEFT($B545,5))),"--")</f>
        <v>--</v>
      </c>
      <c r="J545" s="65" t="str">
        <f t="shared" si="73"/>
        <v>--</v>
      </c>
      <c r="K545" s="29" t="str" cm="1">
        <f t="array" ref="K545">IF(H545=0,INDEX(Dest1!A:A,32-BIN2DEC(MID($B545,6,5))),"--")</f>
        <v>--</v>
      </c>
      <c r="L545" s="29">
        <f t="shared" si="76"/>
        <v>1</v>
      </c>
      <c r="M545" s="29" t="str" cm="1">
        <f t="array" ref="M545">IF(AND(I545&lt;&gt;"CONST",L545=0),INDEX(Source2!A:A,16-BIN2DEC(MID($B545,11,4))),"--")</f>
        <v>--</v>
      </c>
      <c r="N545" s="25" t="str" cm="1">
        <f t="array" ref="N545">IF(AND(I545&lt;&gt;"CONST",L545=0),INDEX('D2'!A:A,4-BIN2DEC(MID($B545,15,2))),"--")</f>
        <v>--</v>
      </c>
      <c r="O545" s="21">
        <f t="shared" si="71"/>
        <v>0</v>
      </c>
      <c r="P545" s="21">
        <f t="shared" si="68"/>
        <v>0</v>
      </c>
      <c r="Q545" s="21">
        <f t="shared" si="69"/>
        <v>0</v>
      </c>
      <c r="R545" s="19" t="str" cm="1">
        <f t="array" ref="R545">INDEX(Types!A:A,1+BIN2DEC(MID($B545,20,2)))</f>
        <v>Control</v>
      </c>
      <c r="S545" s="19" t="str" cm="1">
        <f t="array" ref="S545">IF(R545="ALU",INDEX(ALUOps!A:A,32-BIN2DEC(MID($B545,22,5))),"")</f>
        <v/>
      </c>
      <c r="T545" s="19" t="str" cm="1">
        <f t="array" ref="T545">IF(R545="ALU",INDEX(Tmp!A:A,4-BIN2DEC(MID($B545,27,2))),"")</f>
        <v/>
      </c>
      <c r="U545" s="21" t="str">
        <f t="shared" si="77"/>
        <v/>
      </c>
      <c r="V545" s="20" t="str" cm="1">
        <f t="array" ref="V545">IF(R545="Jump",INDEX(Jcond!A:A,16-BIN2DEC(MID($B545,22,4))),"")</f>
        <v/>
      </c>
      <c r="W545" s="20" t="str">
        <f t="shared" si="78"/>
        <v/>
      </c>
      <c r="X545" s="53" t="str" cm="1">
        <f t="array" ref="X545">IF(R545="Control",INDEX(IC!A:A,16-BIN2DEC(MID($B545,21,4))),"")</f>
        <v>--</v>
      </c>
      <c r="Y545" s="53" t="str" cm="1">
        <f t="array" ref="Y545">IF(X545="CALL",INDEX(Subroutines!A:A,32-BIN2DEC(MID($B545,25,5))),"")</f>
        <v/>
      </c>
      <c r="Z545" s="53" t="str" cm="1">
        <f t="array" ref="Z545">IF(R545="Control",INDEX(EC!A:A,8-BIN2DEC(MID($B545,25,3))),"")</f>
        <v>--</v>
      </c>
      <c r="AA545" s="53" t="str" cm="1">
        <f t="array" ref="AA545">IF(R545="Control",INDEX(SR!A:A,4-BIN2DEC(MID($B545,28,2))),"")</f>
        <v>--</v>
      </c>
      <c r="AE545" s="59"/>
    </row>
    <row r="546" spans="1:36" x14ac:dyDescent="0.25">
      <c r="A546" s="4" t="str">
        <f t="shared" si="74"/>
        <v>220</v>
      </c>
      <c r="B546" s="2" t="s">
        <v>529</v>
      </c>
      <c r="C546" s="35" t="s">
        <v>1126</v>
      </c>
      <c r="D546" s="2" t="s">
        <v>527</v>
      </c>
      <c r="E546" s="2" t="s">
        <v>930</v>
      </c>
      <c r="F546" s="2" t="s">
        <v>462</v>
      </c>
      <c r="G546" s="2"/>
      <c r="H546" s="3">
        <f t="shared" si="75"/>
        <v>0</v>
      </c>
      <c r="I546" s="27" t="str" cm="1">
        <f t="array" ref="I546">IF(H546=0,INDEX(Source1!A:A, 32-BIN2DEC(LEFT($B546,5))),"--")</f>
        <v>C</v>
      </c>
      <c r="J546" s="63" t="str">
        <f t="shared" si="73"/>
        <v>--</v>
      </c>
      <c r="K546" s="27" t="str" cm="1">
        <f t="array" ref="K546">IF(H546=0,INDEX(Dest1!A:A,32-BIN2DEC(MID($B546,6,5))),"--")</f>
        <v>tmpB</v>
      </c>
      <c r="L546" s="27">
        <f t="shared" si="76"/>
        <v>1</v>
      </c>
      <c r="M546" s="27" t="str" cm="1">
        <f t="array" ref="M546">IF(AND(I546&lt;&gt;"CONST",L546=0),INDEX(Source2!A:A,16-BIN2DEC(MID($B546,11,4))),"--")</f>
        <v>--</v>
      </c>
      <c r="N546" s="23" t="str" cm="1">
        <f t="array" ref="N546">IF(AND(I546&lt;&gt;"CONST",L546=0),INDEX('D2'!A:A,4-BIN2DEC(MID($B546,15,2))),"--")</f>
        <v>--</v>
      </c>
      <c r="O546" s="6">
        <f t="shared" si="71"/>
        <v>0</v>
      </c>
      <c r="P546" s="6">
        <f t="shared" si="68"/>
        <v>0</v>
      </c>
      <c r="Q546" s="6">
        <f t="shared" si="69"/>
        <v>0</v>
      </c>
      <c r="R546" s="3" t="str" cm="1">
        <f t="array" ref="R546">INDEX(Types!A:A,1+BIN2DEC(MID($B546,20,2)))</f>
        <v>ALU</v>
      </c>
      <c r="S546" s="3" t="str" cm="1">
        <f t="array" ref="S546">IF(R546="ALU",INDEX(ALUOps!A:A,32-BIN2DEC(MID($B546,22,5))),"")</f>
        <v>PASS</v>
      </c>
      <c r="T546" s="3" t="str" cm="1">
        <f t="array" ref="T546">IF(R546="ALU",INDEX(Tmp!A:A,4-BIN2DEC(MID($B546,27,2))),"")</f>
        <v>tmpB</v>
      </c>
      <c r="U546" s="6">
        <f t="shared" si="77"/>
        <v>0</v>
      </c>
      <c r="V546" t="str" cm="1">
        <f t="array" ref="V546">IF(R546="Jump",INDEX(Jcond!A:A,16-BIN2DEC(MID($B546,22,4))),"")</f>
        <v/>
      </c>
      <c r="W546" t="str">
        <f t="shared" si="78"/>
        <v/>
      </c>
      <c r="X546" s="5" t="str" cm="1">
        <f t="array" ref="X546">IF(R546="Control",INDEX(IC!A:A,16-BIN2DEC(MID($B546,21,4))),"")</f>
        <v/>
      </c>
      <c r="Y546" s="5" t="str" cm="1">
        <f t="array" ref="Y546">IF(X546="CALL",INDEX(Subroutines!A:A,32-BIN2DEC(MID($B546,25,5))),"")</f>
        <v/>
      </c>
      <c r="Z546" s="5" t="str" cm="1">
        <f t="array" ref="Z546">IF(R546="Control",INDEX(EC!A:A,8-BIN2DEC(MID($B546,25,3))),"")</f>
        <v/>
      </c>
      <c r="AA546" s="5" t="str" cm="1">
        <f t="array" ref="AA546">IF(R546="Control",INDEX(SR!A:A,4-BIN2DEC(MID($B546,28,2))),"")</f>
        <v/>
      </c>
      <c r="AC546" t="s">
        <v>1182</v>
      </c>
      <c r="AE546" s="1" t="s">
        <v>1374</v>
      </c>
      <c r="AJ546" s="1" t="s">
        <v>528</v>
      </c>
    </row>
    <row r="547" spans="1:36" x14ac:dyDescent="0.25">
      <c r="A547" s="4" t="str">
        <f t="shared" si="74"/>
        <v>221</v>
      </c>
      <c r="B547" s="2" t="s">
        <v>531</v>
      </c>
      <c r="C547" s="35" t="s">
        <v>1127</v>
      </c>
      <c r="D547" s="3"/>
      <c r="E547" s="3"/>
      <c r="F547" s="3"/>
      <c r="G547" s="3"/>
      <c r="H547" s="3">
        <f t="shared" si="75"/>
        <v>0</v>
      </c>
      <c r="I547" s="27" t="str" cm="1">
        <f t="array" ref="I547">IF(H547=0,INDEX(Source1!A:A, 32-BIN2DEC(LEFT($B547,5))),"--")</f>
        <v>PC</v>
      </c>
      <c r="J547" s="63" t="str">
        <f t="shared" si="73"/>
        <v>--</v>
      </c>
      <c r="K547" s="27" t="str" cm="1">
        <f t="array" ref="K547">IF(H547=0,INDEX(Dest1!A:A,32-BIN2DEC(MID($B547,6,5))),"--")</f>
        <v>tmpB</v>
      </c>
      <c r="L547" s="27">
        <f t="shared" si="76"/>
        <v>0</v>
      </c>
      <c r="M547" s="27" t="str" cm="1">
        <f t="array" ref="M547">IF(AND(I547&lt;&gt;"CONST",L547=0),INDEX(Source2!A:A,16-BIN2DEC(MID($B547,11,4))),"--")</f>
        <v>SIGMA</v>
      </c>
      <c r="N547" s="23" t="str" cm="1">
        <f t="array" ref="N547">IF(AND(I547&lt;&gt;"CONST",L547=0),INDEX('D2'!A:A,4-BIN2DEC(MID($B547,15,2))),"--")</f>
        <v>NULL</v>
      </c>
      <c r="O547" s="6">
        <f t="shared" si="71"/>
        <v>0</v>
      </c>
      <c r="P547" s="6">
        <f t="shared" si="68"/>
        <v>0</v>
      </c>
      <c r="Q547" s="6">
        <f t="shared" si="69"/>
        <v>0</v>
      </c>
      <c r="R547" s="3" t="str" cm="1">
        <f t="array" ref="R547">INDEX(Types!A:A,1+BIN2DEC(MID($B547,20,2)))</f>
        <v>ALU</v>
      </c>
      <c r="S547" s="3" t="str" cm="1">
        <f t="array" ref="S547">IF(R547="ALU",INDEX(ALUOps!A:A,32-BIN2DEC(MID($B547,22,5))),"")</f>
        <v>SUB</v>
      </c>
      <c r="T547" s="3" t="str" cm="1">
        <f t="array" ref="T547">IF(R547="ALU",INDEX(Tmp!A:A,4-BIN2DEC(MID($B547,27,2))),"")</f>
        <v>tmpA</v>
      </c>
      <c r="U547" s="6">
        <f t="shared" si="77"/>
        <v>0</v>
      </c>
      <c r="V547" t="str" cm="1">
        <f t="array" ref="V547">IF(R547="Jump",INDEX(Jcond!A:A,16-BIN2DEC(MID($B547,22,4))),"")</f>
        <v/>
      </c>
      <c r="W547" t="str">
        <f t="shared" si="78"/>
        <v/>
      </c>
      <c r="X547" s="5" t="str" cm="1">
        <f t="array" ref="X547">IF(R547="Control",INDEX(IC!A:A,16-BIN2DEC(MID($B547,21,4))),"")</f>
        <v/>
      </c>
      <c r="Y547" s="5" t="str" cm="1">
        <f t="array" ref="Y547">IF(X547="CALL",INDEX(Subroutines!A:A,32-BIN2DEC(MID($B547,25,5))),"")</f>
        <v/>
      </c>
      <c r="Z547" s="5" t="str" cm="1">
        <f t="array" ref="Z547">IF(R547="Control",INDEX(EC!A:A,8-BIN2DEC(MID($B547,25,3))),"")</f>
        <v/>
      </c>
      <c r="AA547" s="5" t="str" cm="1">
        <f t="array" ref="AA547">IF(R547="Control",INDEX(SR!A:A,4-BIN2DEC(MID($B547,28,2))),"")</f>
        <v/>
      </c>
      <c r="AE547" s="1" t="s">
        <v>1375</v>
      </c>
    </row>
    <row r="548" spans="1:36" x14ac:dyDescent="0.25">
      <c r="A548" s="4" t="str">
        <f t="shared" si="74"/>
        <v>222</v>
      </c>
      <c r="B548" s="2" t="s">
        <v>532</v>
      </c>
      <c r="C548" s="35" t="s">
        <v>1128</v>
      </c>
      <c r="D548" s="3"/>
      <c r="E548" s="3"/>
      <c r="F548" s="3"/>
      <c r="G548" s="3"/>
      <c r="H548" s="3">
        <f t="shared" si="75"/>
        <v>1</v>
      </c>
      <c r="I548" s="27" t="str" cm="1">
        <f t="array" ref="I548">IF(H548=0,INDEX(Source1!A:A, 32-BIN2DEC(LEFT($B548,5))),"--")</f>
        <v>--</v>
      </c>
      <c r="J548" s="63" t="str">
        <f t="shared" si="73"/>
        <v>--</v>
      </c>
      <c r="K548" s="27" t="str" cm="1">
        <f t="array" ref="K548">IF(H548=0,INDEX(Dest1!A:A,32-BIN2DEC(MID($B548,6,5))),"--")</f>
        <v>--</v>
      </c>
      <c r="L548" s="27">
        <f t="shared" si="76"/>
        <v>1</v>
      </c>
      <c r="M548" s="27" t="str" cm="1">
        <f t="array" ref="M548">IF(AND(I548&lt;&gt;"CONST",L548=0),INDEX(Source2!A:A,16-BIN2DEC(MID($B548,11,4))),"--")</f>
        <v>--</v>
      </c>
      <c r="N548" s="23" t="str" cm="1">
        <f t="array" ref="N548">IF(AND(I548&lt;&gt;"CONST",L548=0),INDEX('D2'!A:A,4-BIN2DEC(MID($B548,15,2))),"--")</f>
        <v>--</v>
      </c>
      <c r="O548" s="6">
        <f t="shared" si="71"/>
        <v>0</v>
      </c>
      <c r="P548" s="6">
        <f t="shared" si="68"/>
        <v>0</v>
      </c>
      <c r="Q548" s="6">
        <f t="shared" si="69"/>
        <v>0</v>
      </c>
      <c r="R548" s="3" t="str" cm="1">
        <f t="array" ref="R548">INDEX(Types!A:A,1+BIN2DEC(MID($B548,20,2)))</f>
        <v>Jump</v>
      </c>
      <c r="S548" s="3" t="str" cm="1">
        <f t="array" ref="S548">IF(R548="ALU",INDEX(ALUOps!A:A,32-BIN2DEC(MID($B548,22,5))),"")</f>
        <v/>
      </c>
      <c r="T548" s="3" t="str" cm="1">
        <f t="array" ref="T548">IF(R548="ALU",INDEX(Tmp!A:A,4-BIN2DEC(MID($B548,27,2))),"")</f>
        <v/>
      </c>
      <c r="U548" s="6" t="str">
        <f t="shared" si="77"/>
        <v/>
      </c>
      <c r="V548" t="str" cm="1">
        <f t="array" ref="V548">IF(R548="Jump",INDEX(Jcond!A:A,16-BIN2DEC(MID($B548,22,4))),"")</f>
        <v>JZ</v>
      </c>
      <c r="W548" s="44">
        <f t="shared" si="78"/>
        <v>4</v>
      </c>
      <c r="X548" s="5" t="str" cm="1">
        <f t="array" ref="X548">IF(R548="Control",INDEX(IC!A:A,16-BIN2DEC(MID($B548,21,4))),"")</f>
        <v/>
      </c>
      <c r="Y548" s="5" t="str" cm="1">
        <f t="array" ref="Y548">IF(X548="CALL",INDEX(Subroutines!A:A,32-BIN2DEC(MID($B548,25,5))),"")</f>
        <v/>
      </c>
      <c r="Z548" s="5" t="str" cm="1">
        <f t="array" ref="Z548">IF(R548="Control",INDEX(EC!A:A,8-BIN2DEC(MID($B548,25,3))),"")</f>
        <v/>
      </c>
      <c r="AA548" s="5" t="str" cm="1">
        <f t="array" ref="AA548">IF(R548="Control",INDEX(SR!A:A,4-BIN2DEC(MID($B548,28,2))),"")</f>
        <v/>
      </c>
      <c r="AE548" s="1" t="s">
        <v>1287</v>
      </c>
    </row>
    <row r="549" spans="1:36" x14ac:dyDescent="0.25">
      <c r="A549" s="4" t="str">
        <f t="shared" si="74"/>
        <v>223</v>
      </c>
      <c r="B549" s="2" t="s">
        <v>117</v>
      </c>
      <c r="C549" s="35" t="s">
        <v>1129</v>
      </c>
      <c r="D549" s="3"/>
      <c r="E549" s="3"/>
      <c r="F549" s="3"/>
      <c r="G549" s="3"/>
      <c r="H549" s="3">
        <f t="shared" si="75"/>
        <v>1</v>
      </c>
      <c r="I549" s="27" t="str" cm="1">
        <f t="array" ref="I549">IF(H549=0,INDEX(Source1!A:A, 32-BIN2DEC(LEFT($B549,5))),"--")</f>
        <v>--</v>
      </c>
      <c r="J549" s="63" t="str">
        <f t="shared" si="73"/>
        <v>--</v>
      </c>
      <c r="K549" s="27" t="str" cm="1">
        <f t="array" ref="K549">IF(H549=0,INDEX(Dest1!A:A,32-BIN2DEC(MID($B549,6,5))),"--")</f>
        <v>--</v>
      </c>
      <c r="L549" s="27">
        <f t="shared" si="76"/>
        <v>1</v>
      </c>
      <c r="M549" s="27" t="str" cm="1">
        <f t="array" ref="M549">IF(AND(I549&lt;&gt;"CONST",L549=0),INDEX(Source2!A:A,16-BIN2DEC(MID($B549,11,4))),"--")</f>
        <v>--</v>
      </c>
      <c r="N549" s="23" t="str" cm="1">
        <f t="array" ref="N549">IF(AND(I549&lt;&gt;"CONST",L549=0),INDEX('D2'!A:A,4-BIN2DEC(MID($B549,15,2))),"--")</f>
        <v>--</v>
      </c>
      <c r="O549" s="6">
        <f t="shared" si="71"/>
        <v>0</v>
      </c>
      <c r="P549" s="6">
        <f t="shared" si="68"/>
        <v>0</v>
      </c>
      <c r="Q549" s="6">
        <f t="shared" si="69"/>
        <v>0</v>
      </c>
      <c r="R549" s="3" t="str" cm="1">
        <f t="array" ref="R549">INDEX(Types!A:A,1+BIN2DEC(MID($B549,20,2)))</f>
        <v>Jump</v>
      </c>
      <c r="S549" s="3" t="str" cm="1">
        <f t="array" ref="S549">IF(R549="ALU",INDEX(ALUOps!A:A,32-BIN2DEC(MID($B549,22,5))),"")</f>
        <v/>
      </c>
      <c r="T549" s="3" t="str" cm="1">
        <f t="array" ref="T549">IF(R549="ALU",INDEX(Tmp!A:A,4-BIN2DEC(MID($B549,27,2))),"")</f>
        <v/>
      </c>
      <c r="U549" s="6" t="str">
        <f t="shared" si="77"/>
        <v/>
      </c>
      <c r="V549" t="str" cm="1">
        <f t="array" ref="V549">IF(R549="Jump",INDEX(Jcond!A:A,16-BIN2DEC(MID($B549,22,4))),"")</f>
        <v>INT</v>
      </c>
      <c r="W549" s="44">
        <f t="shared" si="78"/>
        <v>5</v>
      </c>
      <c r="X549" s="5" t="str" cm="1">
        <f t="array" ref="X549">IF(R549="Control",INDEX(IC!A:A,16-BIN2DEC(MID($B549,21,4))),"")</f>
        <v/>
      </c>
      <c r="Y549" s="5" t="str" cm="1">
        <f t="array" ref="Y549">IF(X549="CALL",INDEX(Subroutines!A:A,32-BIN2DEC(MID($B549,25,5))),"")</f>
        <v/>
      </c>
      <c r="Z549" s="5" t="str" cm="1">
        <f t="array" ref="Z549">IF(R549="Control",INDEX(EC!A:A,8-BIN2DEC(MID($B549,25,3))),"")</f>
        <v/>
      </c>
      <c r="AA549" s="5" t="str" cm="1">
        <f t="array" ref="AA549">IF(R549="Control",INDEX(SR!A:A,4-BIN2DEC(MID($B549,28,2))),"")</f>
        <v/>
      </c>
      <c r="AE549" s="1" t="s">
        <v>1411</v>
      </c>
    </row>
    <row r="550" spans="1:36" x14ac:dyDescent="0.25">
      <c r="A550" s="4" t="str">
        <f t="shared" si="74"/>
        <v>224</v>
      </c>
      <c r="B550" s="2" t="s">
        <v>39</v>
      </c>
      <c r="C550" s="45" t="s">
        <v>1130</v>
      </c>
      <c r="D550" s="2" t="s">
        <v>530</v>
      </c>
      <c r="E550" s="2" t="s">
        <v>930</v>
      </c>
      <c r="F550" s="2" t="s">
        <v>928</v>
      </c>
      <c r="G550" s="2"/>
      <c r="H550" s="3">
        <f t="shared" si="75"/>
        <v>1</v>
      </c>
      <c r="I550" s="27" t="str" cm="1">
        <f t="array" ref="I550">IF(H550=0,INDEX(Source1!A:A, 32-BIN2DEC(LEFT($B550,5))),"--")</f>
        <v>--</v>
      </c>
      <c r="J550" s="63" t="str">
        <f t="shared" si="73"/>
        <v>--</v>
      </c>
      <c r="K550" s="27" t="str" cm="1">
        <f t="array" ref="K550">IF(H550=0,INDEX(Dest1!A:A,32-BIN2DEC(MID($B550,6,5))),"--")</f>
        <v>--</v>
      </c>
      <c r="L550" s="27">
        <f t="shared" si="76"/>
        <v>1</v>
      </c>
      <c r="M550" s="27" t="str" cm="1">
        <f t="array" ref="M550">IF(AND(I550&lt;&gt;"CONST",L550=0),INDEX(Source2!A:A,16-BIN2DEC(MID($B550,11,4))),"--")</f>
        <v>--</v>
      </c>
      <c r="N550" s="23" t="str" cm="1">
        <f t="array" ref="N550">IF(AND(I550&lt;&gt;"CONST",L550=0),INDEX('D2'!A:A,4-BIN2DEC(MID($B550,15,2))),"--")</f>
        <v>--</v>
      </c>
      <c r="O550" s="6">
        <f t="shared" si="71"/>
        <v>0</v>
      </c>
      <c r="P550" s="6">
        <f t="shared" si="68"/>
        <v>0</v>
      </c>
      <c r="Q550" s="6">
        <f t="shared" si="69"/>
        <v>1</v>
      </c>
      <c r="R550" s="3" t="str" cm="1">
        <f t="array" ref="R550">INDEX(Types!A:A,1+BIN2DEC(MID($B550,20,2)))</f>
        <v>Control</v>
      </c>
      <c r="S550" s="3" t="str" cm="1">
        <f t="array" ref="S550">IF(R550="ALU",INDEX(ALUOps!A:A,32-BIN2DEC(MID($B550,22,5))),"")</f>
        <v/>
      </c>
      <c r="T550" s="3" t="str" cm="1">
        <f t="array" ref="T550">IF(R550="ALU",INDEX(Tmp!A:A,4-BIN2DEC(MID($B550,27,2))),"")</f>
        <v/>
      </c>
      <c r="U550" s="6" t="str">
        <f t="shared" si="77"/>
        <v/>
      </c>
      <c r="V550" t="str" cm="1">
        <f t="array" ref="V550">IF(R550="Jump",INDEX(Jcond!A:A,16-BIN2DEC(MID($B550,22,4))),"")</f>
        <v/>
      </c>
      <c r="W550" t="str">
        <f t="shared" si="78"/>
        <v/>
      </c>
      <c r="X550" s="5" t="str" cm="1">
        <f t="array" ref="X550">IF(R550="Control",INDEX(IC!A:A,16-BIN2DEC(MID($B550,21,4))),"")</f>
        <v>--</v>
      </c>
      <c r="Y550" s="5" t="str" cm="1">
        <f t="array" ref="Y550">IF(X550="CALL",INDEX(Subroutines!A:A,32-BIN2DEC(MID($B550,25,5))),"")</f>
        <v/>
      </c>
      <c r="Z550" s="5" t="str" cm="1">
        <f t="array" ref="Z550">IF(R550="Control",INDEX(EC!A:A,8-BIN2DEC(MID($B550,25,3))),"")</f>
        <v>--</v>
      </c>
      <c r="AA550" s="5" t="str" cm="1">
        <f t="array" ref="AA550">IF(R550="Control",INDEX(SR!A:A,4-BIN2DEC(MID($B550,28,2))),"")</f>
        <v>--</v>
      </c>
      <c r="AE550" s="1" t="s">
        <v>1208</v>
      </c>
      <c r="AJ550" s="1" t="s">
        <v>528</v>
      </c>
    </row>
    <row r="551" spans="1:36" x14ac:dyDescent="0.25">
      <c r="A551" s="4" t="str">
        <f t="shared" si="74"/>
        <v>225</v>
      </c>
      <c r="B551" s="2" t="s">
        <v>535</v>
      </c>
      <c r="C551" s="45" t="s">
        <v>1131</v>
      </c>
      <c r="D551" s="3"/>
      <c r="E551" s="3"/>
      <c r="F551" s="3"/>
      <c r="G551" s="3"/>
      <c r="H551" s="3">
        <f t="shared" si="75"/>
        <v>0</v>
      </c>
      <c r="I551" s="27" t="str" cm="1">
        <f t="array" ref="I551">IF(H551=0,INDEX(Source1!A:A, 32-BIN2DEC(LEFT($B551,5))),"--")</f>
        <v>PFXCNT</v>
      </c>
      <c r="J551" s="63" t="str">
        <f t="shared" si="73"/>
        <v>--</v>
      </c>
      <c r="K551" s="27" t="str" cm="1">
        <f t="array" ref="K551">IF(H551=0,INDEX(Dest1!A:A,32-BIN2DEC(MID($B551,6,5))),"--")</f>
        <v>tmpA</v>
      </c>
      <c r="L551" s="27">
        <f t="shared" si="76"/>
        <v>1</v>
      </c>
      <c r="M551" s="27" t="str" cm="1">
        <f t="array" ref="M551">IF(AND(I551&lt;&gt;"CONST",L551=0),INDEX(Source2!A:A,16-BIN2DEC(MID($B551,11,4))),"--")</f>
        <v>--</v>
      </c>
      <c r="N551" s="23" t="str" cm="1">
        <f t="array" ref="N551">IF(AND(I551&lt;&gt;"CONST",L551=0),INDEX('D2'!A:A,4-BIN2DEC(MID($B551,15,2))),"--")</f>
        <v>--</v>
      </c>
      <c r="O551" s="6">
        <f t="shared" si="71"/>
        <v>0</v>
      </c>
      <c r="P551" s="6">
        <f t="shared" si="68"/>
        <v>0</v>
      </c>
      <c r="Q551" s="6">
        <f t="shared" si="69"/>
        <v>0</v>
      </c>
      <c r="R551" s="3" t="str" cm="1">
        <f t="array" ref="R551">INDEX(Types!A:A,1+BIN2DEC(MID($B551,20,2)))</f>
        <v>Control</v>
      </c>
      <c r="S551" s="3" t="str" cm="1">
        <f t="array" ref="S551">IF(R551="ALU",INDEX(ALUOps!A:A,32-BIN2DEC(MID($B551,22,5))),"")</f>
        <v/>
      </c>
      <c r="T551" s="3" t="str" cm="1">
        <f t="array" ref="T551">IF(R551="ALU",INDEX(Tmp!A:A,4-BIN2DEC(MID($B551,27,2))),"")</f>
        <v/>
      </c>
      <c r="U551" s="6" t="str">
        <f t="shared" si="77"/>
        <v/>
      </c>
      <c r="V551" t="str" cm="1">
        <f t="array" ref="V551">IF(R551="Jump",INDEX(Jcond!A:A,16-BIN2DEC(MID($B551,22,4))),"")</f>
        <v/>
      </c>
      <c r="W551" t="str">
        <f t="shared" si="78"/>
        <v/>
      </c>
      <c r="X551" s="5" t="str" cm="1">
        <f t="array" ref="X551">IF(R551="Control",INDEX(IC!A:A,16-BIN2DEC(MID($B551,21,4))),"")</f>
        <v>--</v>
      </c>
      <c r="Y551" s="5" t="str" cm="1">
        <f t="array" ref="Y551">IF(X551="CALL",INDEX(Subroutines!A:A,32-BIN2DEC(MID($B551,25,5))),"")</f>
        <v/>
      </c>
      <c r="Z551" s="5" t="str" cm="1">
        <f t="array" ref="Z551">IF(R551="Control",INDEX(EC!A:A,8-BIN2DEC(MID($B551,25,3))),"")</f>
        <v>--</v>
      </c>
      <c r="AA551" s="5" t="str" cm="1">
        <f t="array" ref="AA551">IF(R551="Control",INDEX(SR!A:A,4-BIN2DEC(MID($B551,28,2))),"")</f>
        <v>--</v>
      </c>
    </row>
    <row r="552" spans="1:36" x14ac:dyDescent="0.25">
      <c r="A552" s="4" t="str">
        <f t="shared" si="74"/>
        <v>226</v>
      </c>
      <c r="B552" s="2" t="s">
        <v>536</v>
      </c>
      <c r="C552" s="35" t="s">
        <v>1132</v>
      </c>
      <c r="D552" s="3"/>
      <c r="E552" s="3"/>
      <c r="F552" s="3"/>
      <c r="G552" s="3"/>
      <c r="H552" s="3">
        <f t="shared" si="75"/>
        <v>0</v>
      </c>
      <c r="I552" s="27" t="str" cm="1">
        <f t="array" ref="I552">IF(H552=0,INDEX(Source1!A:A, 32-BIN2DEC(LEFT($B552,5))),"--")</f>
        <v>SIGMA</v>
      </c>
      <c r="J552" s="63" t="str">
        <f t="shared" si="73"/>
        <v>--</v>
      </c>
      <c r="K552" s="27" t="str" cm="1">
        <f t="array" ref="K552">IF(H552=0,INDEX(Dest1!A:A,32-BIN2DEC(MID($B552,6,5))),"--")</f>
        <v>tmpB</v>
      </c>
      <c r="L552" s="27">
        <f t="shared" si="76"/>
        <v>1</v>
      </c>
      <c r="M552" s="27" t="str" cm="1">
        <f t="array" ref="M552">IF(AND(I552&lt;&gt;"CONST",L552=0),INDEX(Source2!A:A,16-BIN2DEC(MID($B552,11,4))),"--")</f>
        <v>--</v>
      </c>
      <c r="N552" s="23" t="str" cm="1">
        <f t="array" ref="N552">IF(AND(I552&lt;&gt;"CONST",L552=0),INDEX('D2'!A:A,4-BIN2DEC(MID($B552,15,2))),"--")</f>
        <v>--</v>
      </c>
      <c r="O552" s="6">
        <f t="shared" si="71"/>
        <v>0</v>
      </c>
      <c r="P552" s="6">
        <f t="shared" si="68"/>
        <v>0</v>
      </c>
      <c r="Q552" s="6">
        <f t="shared" si="69"/>
        <v>0</v>
      </c>
      <c r="R552" s="3" t="str" cm="1">
        <f t="array" ref="R552">INDEX(Types!A:A,1+BIN2DEC(MID($B552,20,2)))</f>
        <v>ALU</v>
      </c>
      <c r="S552" s="3" t="str" cm="1">
        <f t="array" ref="S552">IF(R552="ALU",INDEX(ALUOps!A:A,32-BIN2DEC(MID($B552,22,5))),"")</f>
        <v>DEC</v>
      </c>
      <c r="T552" s="3" t="str" cm="1">
        <f t="array" ref="T552">IF(R552="ALU",INDEX(Tmp!A:A,4-BIN2DEC(MID($B552,27,2))),"")</f>
        <v>tmpB</v>
      </c>
      <c r="U552" s="6">
        <f t="shared" si="77"/>
        <v>0</v>
      </c>
      <c r="V552" t="str" cm="1">
        <f t="array" ref="V552">IF(R552="Jump",INDEX(Jcond!A:A,16-BIN2DEC(MID($B552,22,4))),"")</f>
        <v/>
      </c>
      <c r="W552" t="str">
        <f t="shared" si="78"/>
        <v/>
      </c>
      <c r="X552" s="5" t="str" cm="1">
        <f t="array" ref="X552">IF(R552="Control",INDEX(IC!A:A,16-BIN2DEC(MID($B552,21,4))),"")</f>
        <v/>
      </c>
      <c r="Y552" s="5" t="str" cm="1">
        <f t="array" ref="Y552">IF(X552="CALL",INDEX(Subroutines!A:A,32-BIN2DEC(MID($B552,25,5))),"")</f>
        <v/>
      </c>
      <c r="Z552" s="5" t="str" cm="1">
        <f t="array" ref="Z552">IF(R552="Control",INDEX(EC!A:A,8-BIN2DEC(MID($B552,25,3))),"")</f>
        <v/>
      </c>
      <c r="AA552" s="5" t="str" cm="1">
        <f t="array" ref="AA552">IF(R552="Control",INDEX(SR!A:A,4-BIN2DEC(MID($B552,28,2))),"")</f>
        <v/>
      </c>
    </row>
    <row r="553" spans="1:36" s="9" customFormat="1" ht="15.75" thickBot="1" x14ac:dyDescent="0.3">
      <c r="A553" s="7" t="str">
        <f t="shared" si="74"/>
        <v>227</v>
      </c>
      <c r="B553" s="8" t="s">
        <v>62</v>
      </c>
      <c r="C553" s="38" t="s">
        <v>1133</v>
      </c>
      <c r="D553" s="10"/>
      <c r="E553" s="10"/>
      <c r="F553" s="10"/>
      <c r="G553" s="10"/>
      <c r="H553" s="10">
        <f t="shared" si="75"/>
        <v>0</v>
      </c>
      <c r="I553" s="30" t="str" cm="1">
        <f t="array" ref="I553">IF(H553=0,INDEX(Source1!A:A, 32-BIN2DEC(LEFT($B553,5))),"--")</f>
        <v>SIGMA</v>
      </c>
      <c r="J553" s="66" t="str">
        <f t="shared" si="73"/>
        <v>--</v>
      </c>
      <c r="K553" s="30" t="str" cm="1">
        <f t="array" ref="K553">IF(H553=0,INDEX(Dest1!A:A,32-BIN2DEC(MID($B553,6,5))),"--")</f>
        <v>PC</v>
      </c>
      <c r="L553" s="30">
        <f t="shared" si="76"/>
        <v>1</v>
      </c>
      <c r="M553" s="30" t="str" cm="1">
        <f t="array" ref="M553">IF(AND(I553&lt;&gt;"CONST",L553=0),INDEX(Source2!A:A,16-BIN2DEC(MID($B553,11,4))),"--")</f>
        <v>--</v>
      </c>
      <c r="N553" s="26" t="str" cm="1">
        <f t="array" ref="N553">IF(AND(I553&lt;&gt;"CONST",L553=0),INDEX('D2'!A:A,4-BIN2DEC(MID($B553,15,2))),"--")</f>
        <v>--</v>
      </c>
      <c r="O553" s="11">
        <f t="shared" si="71"/>
        <v>0</v>
      </c>
      <c r="P553" s="11">
        <f t="shared" si="68"/>
        <v>0</v>
      </c>
      <c r="Q553" s="11">
        <f t="shared" si="69"/>
        <v>1</v>
      </c>
      <c r="R553" s="10" t="str" cm="1">
        <f t="array" ref="R553">INDEX(Types!A:A,1+BIN2DEC(MID($B553,20,2)))</f>
        <v>Control</v>
      </c>
      <c r="S553" s="10" t="str" cm="1">
        <f t="array" ref="S553">IF(R553="ALU",INDEX(ALUOps!A:A,32-BIN2DEC(MID($B553,22,5))),"")</f>
        <v/>
      </c>
      <c r="T553" s="10" t="str" cm="1">
        <f t="array" ref="T553">IF(R553="ALU",INDEX(Tmp!A:A,4-BIN2DEC(MID($B553,27,2))),"")</f>
        <v/>
      </c>
      <c r="U553" s="11" t="str">
        <f t="shared" si="77"/>
        <v/>
      </c>
      <c r="V553" s="9" t="str" cm="1">
        <f t="array" ref="V553">IF(R553="Jump",INDEX(Jcond!A:A,16-BIN2DEC(MID($B553,22,4))),"")</f>
        <v/>
      </c>
      <c r="W553" s="9" t="str">
        <f t="shared" si="78"/>
        <v/>
      </c>
      <c r="X553" s="54" t="str" cm="1">
        <f t="array" ref="X553">IF(R553="Control",INDEX(IC!A:A,16-BIN2DEC(MID($B553,21,4))),"")</f>
        <v>FLUSH</v>
      </c>
      <c r="Y553" s="54" t="str" cm="1">
        <f t="array" ref="Y553">IF(X553="CALL",INDEX(Subroutines!A:A,32-BIN2DEC(MID($B553,25,5))),"")</f>
        <v/>
      </c>
      <c r="Z553" s="54" t="str" cm="1">
        <f t="array" ref="Z553">IF(R553="Control",INDEX(EC!A:A,8-BIN2DEC(MID($B553,25,3))),"")</f>
        <v>--</v>
      </c>
      <c r="AA553" s="54" t="str" cm="1">
        <f t="array" ref="AA553">IF(R553="Control",INDEX(SR!A:A,4-BIN2DEC(MID($B553,28,2))),"")</f>
        <v>--</v>
      </c>
      <c r="AE553" s="60"/>
    </row>
    <row r="554" spans="1:36" x14ac:dyDescent="0.25">
      <c r="A554" s="4" t="str">
        <f t="shared" si="74"/>
        <v>228</v>
      </c>
      <c r="B554" s="2" t="s">
        <v>510</v>
      </c>
      <c r="C554" s="35"/>
      <c r="D554" s="2" t="s">
        <v>533</v>
      </c>
      <c r="E554" s="2" t="s">
        <v>930</v>
      </c>
      <c r="F554" s="2" t="s">
        <v>462</v>
      </c>
      <c r="G554" s="2"/>
      <c r="H554" s="3">
        <f t="shared" si="75"/>
        <v>1</v>
      </c>
      <c r="I554" s="27" t="str" cm="1">
        <f t="array" ref="I554">IF(H554=0,INDEX(Source1!A:A, 32-BIN2DEC(LEFT($B554,5))),"--")</f>
        <v>--</v>
      </c>
      <c r="J554" s="63" t="str">
        <f t="shared" si="73"/>
        <v>--</v>
      </c>
      <c r="K554" s="27" t="str" cm="1">
        <f t="array" ref="K554">IF(H554=0,INDEX(Dest1!A:A,32-BIN2DEC(MID($B554,6,5))),"--")</f>
        <v>--</v>
      </c>
      <c r="L554" s="27">
        <f t="shared" si="76"/>
        <v>1</v>
      </c>
      <c r="M554" s="27" t="str" cm="1">
        <f t="array" ref="M554">IF(AND(I554&lt;&gt;"CONST",L554=0),INDEX(Source2!A:A,16-BIN2DEC(MID($B554,11,4))),"--")</f>
        <v>--</v>
      </c>
      <c r="N554" s="23" t="str" cm="1">
        <f t="array" ref="N554">IF(AND(I554&lt;&gt;"CONST",L554=0),INDEX('D2'!A:A,4-BIN2DEC(MID($B554,15,2))),"--")</f>
        <v>--</v>
      </c>
      <c r="O554" s="6">
        <f t="shared" si="71"/>
        <v>0</v>
      </c>
      <c r="P554" s="6">
        <f t="shared" si="68"/>
        <v>0</v>
      </c>
      <c r="Q554" s="6">
        <f t="shared" si="69"/>
        <v>0</v>
      </c>
      <c r="R554" s="3" t="str" cm="1">
        <f t="array" ref="R554">INDEX(Types!A:A,1+BIN2DEC(MID($B554,20,2)))</f>
        <v>Jump</v>
      </c>
      <c r="S554" s="3" t="str" cm="1">
        <f t="array" ref="S554">IF(R554="ALU",INDEX(ALUOps!A:A,32-BIN2DEC(MID($B554,22,5))),"")</f>
        <v/>
      </c>
      <c r="T554" s="3" t="str" cm="1">
        <f t="array" ref="T554">IF(R554="ALU",INDEX(Tmp!A:A,4-BIN2DEC(MID($B554,27,2))),"")</f>
        <v/>
      </c>
      <c r="U554" s="6" t="str">
        <f t="shared" si="77"/>
        <v/>
      </c>
      <c r="V554" t="str" cm="1">
        <f t="array" ref="V554">IF(R554="Jump",INDEX(Jcond!A:A,16-BIN2DEC(MID($B554,22,4))),"")</f>
        <v>JZ</v>
      </c>
      <c r="W554">
        <f t="shared" si="78"/>
        <v>3</v>
      </c>
      <c r="X554" s="5" t="str" cm="1">
        <f t="array" ref="X554">IF(R554="Control",INDEX(IC!A:A,16-BIN2DEC(MID($B554,21,4))),"")</f>
        <v/>
      </c>
      <c r="Y554" s="5" t="str" cm="1">
        <f t="array" ref="Y554">IF(X554="CALL",INDEX(Subroutines!A:A,32-BIN2DEC(MID($B554,25,5))),"")</f>
        <v/>
      </c>
      <c r="Z554" s="5" t="str" cm="1">
        <f t="array" ref="Z554">IF(R554="Control",INDEX(EC!A:A,8-BIN2DEC(MID($B554,25,3))),"")</f>
        <v/>
      </c>
      <c r="AA554" s="5" t="str" cm="1">
        <f t="array" ref="AA554">IF(R554="Control",INDEX(SR!A:A,4-BIN2DEC(MID($B554,28,2))),"")</f>
        <v/>
      </c>
      <c r="AJ554" s="1" t="s">
        <v>534</v>
      </c>
    </row>
    <row r="555" spans="1:36" x14ac:dyDescent="0.25">
      <c r="A555" s="4" t="str">
        <f t="shared" si="74"/>
        <v>229</v>
      </c>
      <c r="B555" s="2" t="s">
        <v>270</v>
      </c>
      <c r="C555" s="35"/>
      <c r="D555" s="3"/>
      <c r="E555" s="3"/>
      <c r="F555" s="3"/>
      <c r="G555" s="3"/>
      <c r="H555" s="3">
        <f t="shared" si="75"/>
        <v>0</v>
      </c>
      <c r="I555" s="27" t="str" cm="1">
        <f t="array" ref="I555">IF(H555=0,INDEX(Source1!A:A, 32-BIN2DEC(LEFT($B555,5))),"--")</f>
        <v>SIGMA</v>
      </c>
      <c r="J555" s="63" t="str">
        <f t="shared" si="73"/>
        <v>--</v>
      </c>
      <c r="K555" s="27" t="str" cm="1">
        <f t="array" ref="K555">IF(H555=0,INDEX(Dest1!A:A,32-BIN2DEC(MID($B555,6,5))),"--")</f>
        <v>tmpB</v>
      </c>
      <c r="L555" s="27">
        <f t="shared" si="76"/>
        <v>1</v>
      </c>
      <c r="M555" s="27" t="str" cm="1">
        <f t="array" ref="M555">IF(AND(I555&lt;&gt;"CONST",L555=0),INDEX(Source2!A:A,16-BIN2DEC(MID($B555,11,4))),"--")</f>
        <v>--</v>
      </c>
      <c r="N555" s="23" t="str" cm="1">
        <f t="array" ref="N555">IF(AND(I555&lt;&gt;"CONST",L555=0),INDEX('D2'!A:A,4-BIN2DEC(MID($B555,15,2))),"--")</f>
        <v>--</v>
      </c>
      <c r="O555" s="6">
        <f t="shared" si="71"/>
        <v>0</v>
      </c>
      <c r="P555" s="6">
        <f t="shared" si="68"/>
        <v>1</v>
      </c>
      <c r="Q555" s="6">
        <f t="shared" si="69"/>
        <v>0</v>
      </c>
      <c r="R555" s="3" t="str" cm="1">
        <f t="array" ref="R555">INDEX(Types!A:A,1+BIN2DEC(MID($B555,20,2)))</f>
        <v>ALU</v>
      </c>
      <c r="S555" s="3" t="str" cm="1">
        <f t="array" ref="S555">IF(R555="ALU",INDEX(ALUOps!A:A,32-BIN2DEC(MID($B555,22,5))),"")</f>
        <v>XI</v>
      </c>
      <c r="T555" s="3" t="str" cm="1">
        <f t="array" ref="T555">IF(R555="ALU",INDEX(Tmp!A:A,4-BIN2DEC(MID($B555,27,2))),"")</f>
        <v>tmpB</v>
      </c>
      <c r="U555" s="6">
        <f t="shared" si="77"/>
        <v>1</v>
      </c>
      <c r="V555" t="str" cm="1">
        <f t="array" ref="V555">IF(R555="Jump",INDEX(Jcond!A:A,16-BIN2DEC(MID($B555,22,4))),"")</f>
        <v/>
      </c>
      <c r="W555" t="str">
        <f t="shared" si="78"/>
        <v/>
      </c>
      <c r="X555" s="5" t="str" cm="1">
        <f t="array" ref="X555">IF(R555="Control",INDEX(IC!A:A,16-BIN2DEC(MID($B555,21,4))),"")</f>
        <v/>
      </c>
      <c r="Y555" s="5" t="str" cm="1">
        <f t="array" ref="Y555">IF(X555="CALL",INDEX(Subroutines!A:A,32-BIN2DEC(MID($B555,25,5))),"")</f>
        <v/>
      </c>
      <c r="Z555" s="5" t="str" cm="1">
        <f t="array" ref="Z555">IF(R555="Control",INDEX(EC!A:A,8-BIN2DEC(MID($B555,25,3))),"")</f>
        <v/>
      </c>
      <c r="AA555" s="5" t="str" cm="1">
        <f t="array" ref="AA555">IF(R555="Control",INDEX(SR!A:A,4-BIN2DEC(MID($B555,28,2))),"")</f>
        <v/>
      </c>
    </row>
    <row r="556" spans="1:36" x14ac:dyDescent="0.25">
      <c r="A556" s="4" t="str">
        <f t="shared" si="74"/>
        <v>22A</v>
      </c>
      <c r="B556" s="2" t="s">
        <v>539</v>
      </c>
      <c r="C556" s="35"/>
      <c r="D556" s="3"/>
      <c r="E556" s="3"/>
      <c r="F556" s="3"/>
      <c r="G556" s="3"/>
      <c r="H556" s="3">
        <f t="shared" si="75"/>
        <v>0</v>
      </c>
      <c r="I556" s="27" t="str" cm="1">
        <f t="array" ref="I556">IF(H556=0,INDEX(Source1!A:A, 32-BIN2DEC(LEFT($B556,5))),"--")</f>
        <v>SIGMA</v>
      </c>
      <c r="J556" s="63" t="str">
        <f t="shared" si="73"/>
        <v>--</v>
      </c>
      <c r="K556" s="27" t="str" cm="1">
        <f t="array" ref="K556">IF(H556=0,INDEX(Dest1!A:A,32-BIN2DEC(MID($B556,6,5))),"--")</f>
        <v>OP1</v>
      </c>
      <c r="L556" s="27">
        <f t="shared" si="76"/>
        <v>1</v>
      </c>
      <c r="M556" s="27" t="str" cm="1">
        <f t="array" ref="M556">IF(AND(I556&lt;&gt;"CONST",L556=0),INDEX(Source2!A:A,16-BIN2DEC(MID($B556,11,4))),"--")</f>
        <v>--</v>
      </c>
      <c r="N556" s="23" t="str" cm="1">
        <f t="array" ref="N556">IF(AND(I556&lt;&gt;"CONST",L556=0),INDEX('D2'!A:A,4-BIN2DEC(MID($B556,15,2))),"--")</f>
        <v>--</v>
      </c>
      <c r="O556" s="6">
        <f t="shared" si="71"/>
        <v>0</v>
      </c>
      <c r="P556" s="6">
        <f t="shared" si="68"/>
        <v>0</v>
      </c>
      <c r="Q556" s="6">
        <f t="shared" si="69"/>
        <v>0</v>
      </c>
      <c r="R556" s="3" t="str" cm="1">
        <f t="array" ref="R556">INDEX(Types!A:A,1+BIN2DEC(MID($B556,20,2)))</f>
        <v>Control</v>
      </c>
      <c r="S556" s="3" t="str" cm="1">
        <f t="array" ref="S556">IF(R556="ALU",INDEX(ALUOps!A:A,32-BIN2DEC(MID($B556,22,5))),"")</f>
        <v/>
      </c>
      <c r="T556" s="3" t="str" cm="1">
        <f t="array" ref="T556">IF(R556="ALU",INDEX(Tmp!A:A,4-BIN2DEC(MID($B556,27,2))),"")</f>
        <v/>
      </c>
      <c r="U556" s="6" t="str">
        <f t="shared" si="77"/>
        <v/>
      </c>
      <c r="V556" t="str" cm="1">
        <f t="array" ref="V556">IF(R556="Jump",INDEX(Jcond!A:A,16-BIN2DEC(MID($B556,22,4))),"")</f>
        <v/>
      </c>
      <c r="W556" t="str">
        <f t="shared" si="78"/>
        <v/>
      </c>
      <c r="X556" s="5" t="str" cm="1">
        <f t="array" ref="X556">IF(R556="Control",INDEX(IC!A:A,16-BIN2DEC(MID($B556,21,4))),"")</f>
        <v>--</v>
      </c>
      <c r="Y556" s="5" t="str" cm="1">
        <f t="array" ref="Y556">IF(X556="CALL",INDEX(Subroutines!A:A,32-BIN2DEC(MID($B556,25,5))),"")</f>
        <v/>
      </c>
      <c r="Z556" s="5" t="str" cm="1">
        <f t="array" ref="Z556">IF(R556="Control",INDEX(EC!A:A,8-BIN2DEC(MID($B556,25,3))),"")</f>
        <v>COMMIT</v>
      </c>
      <c r="AA556" s="5" t="str" cm="1">
        <f t="array" ref="AA556">IF(R556="Control",INDEX(SR!A:A,4-BIN2DEC(MID($B556,28,2))),"")</f>
        <v>--</v>
      </c>
    </row>
    <row r="557" spans="1:36" s="9" customFormat="1" ht="15.75" thickBot="1" x14ac:dyDescent="0.3">
      <c r="A557" s="7" t="str">
        <f t="shared" si="74"/>
        <v>22B</v>
      </c>
      <c r="B557" s="8" t="s">
        <v>39</v>
      </c>
      <c r="C557" s="38"/>
      <c r="D557" s="10"/>
      <c r="E557" s="10"/>
      <c r="F557" s="10"/>
      <c r="G557" s="10"/>
      <c r="H557" s="10">
        <f t="shared" si="75"/>
        <v>1</v>
      </c>
      <c r="I557" s="30" t="str" cm="1">
        <f t="array" ref="I557">IF(H557=0,INDEX(Source1!A:A, 32-BIN2DEC(LEFT($B557,5))),"--")</f>
        <v>--</v>
      </c>
      <c r="J557" s="66" t="str">
        <f t="shared" si="73"/>
        <v>--</v>
      </c>
      <c r="K557" s="30" t="str" cm="1">
        <f t="array" ref="K557">IF(H557=0,INDEX(Dest1!A:A,32-BIN2DEC(MID($B557,6,5))),"--")</f>
        <v>--</v>
      </c>
      <c r="L557" s="30">
        <f t="shared" si="76"/>
        <v>1</v>
      </c>
      <c r="M557" s="30" t="str" cm="1">
        <f t="array" ref="M557">IF(AND(I557&lt;&gt;"CONST",L557=0),INDEX(Source2!A:A,16-BIN2DEC(MID($B557,11,4))),"--")</f>
        <v>--</v>
      </c>
      <c r="N557" s="26" t="str" cm="1">
        <f t="array" ref="N557">IF(AND(I557&lt;&gt;"CONST",L557=0),INDEX('D2'!A:A,4-BIN2DEC(MID($B557,15,2))),"--")</f>
        <v>--</v>
      </c>
      <c r="O557" s="11">
        <f t="shared" si="71"/>
        <v>0</v>
      </c>
      <c r="P557" s="11">
        <f t="shared" si="68"/>
        <v>0</v>
      </c>
      <c r="Q557" s="11">
        <f t="shared" si="69"/>
        <v>1</v>
      </c>
      <c r="R557" s="10" t="str" cm="1">
        <f t="array" ref="R557">INDEX(Types!A:A,1+BIN2DEC(MID($B557,20,2)))</f>
        <v>Control</v>
      </c>
      <c r="S557" s="10" t="str" cm="1">
        <f t="array" ref="S557">IF(R557="ALU",INDEX(ALUOps!A:A,32-BIN2DEC(MID($B557,22,5))),"")</f>
        <v/>
      </c>
      <c r="T557" s="10" t="str" cm="1">
        <f t="array" ref="T557">IF(R557="ALU",INDEX(Tmp!A:A,4-BIN2DEC(MID($B557,27,2))),"")</f>
        <v/>
      </c>
      <c r="U557" s="11" t="str">
        <f t="shared" si="77"/>
        <v/>
      </c>
      <c r="V557" s="9" t="str" cm="1">
        <f t="array" ref="V557">IF(R557="Jump",INDEX(Jcond!A:A,16-BIN2DEC(MID($B557,22,4))),"")</f>
        <v/>
      </c>
      <c r="W557" s="9" t="str">
        <f t="shared" si="78"/>
        <v/>
      </c>
      <c r="X557" s="54" t="str" cm="1">
        <f t="array" ref="X557">IF(R557="Control",INDEX(IC!A:A,16-BIN2DEC(MID($B557,21,4))),"")</f>
        <v>--</v>
      </c>
      <c r="Y557" s="54" t="str" cm="1">
        <f t="array" ref="Y557">IF(X557="CALL",INDEX(Subroutines!A:A,32-BIN2DEC(MID($B557,25,5))),"")</f>
        <v/>
      </c>
      <c r="Z557" s="54" t="str" cm="1">
        <f t="array" ref="Z557">IF(R557="Control",INDEX(EC!A:A,8-BIN2DEC(MID($B557,25,3))),"")</f>
        <v>--</v>
      </c>
      <c r="AA557" s="54" t="str" cm="1">
        <f t="array" ref="AA557">IF(R557="Control",INDEX(SR!A:A,4-BIN2DEC(MID($B557,28,2))),"")</f>
        <v>--</v>
      </c>
      <c r="AE557" s="60"/>
    </row>
    <row r="558" spans="1:36" x14ac:dyDescent="0.25">
      <c r="A558" s="4" t="str">
        <f t="shared" si="74"/>
        <v>22C</v>
      </c>
      <c r="B558" s="2" t="s">
        <v>540</v>
      </c>
      <c r="C558" s="35"/>
      <c r="D558" s="2" t="s">
        <v>537</v>
      </c>
      <c r="E558" s="2" t="s">
        <v>930</v>
      </c>
      <c r="F558" s="2" t="s">
        <v>462</v>
      </c>
      <c r="G558" s="2"/>
      <c r="H558" s="3">
        <f t="shared" si="75"/>
        <v>0</v>
      </c>
      <c r="I558" s="27" t="str" cm="1">
        <f t="array" ref="I558">IF(H558=0,INDEX(Source1!A:A, 32-BIN2DEC(LEFT($B558,5))),"--")</f>
        <v>tmpB</v>
      </c>
      <c r="J558" s="63" t="str">
        <f t="shared" si="73"/>
        <v>--</v>
      </c>
      <c r="K558" s="27" t="str" cm="1">
        <f t="array" ref="K558">IF(H558=0,INDEX(Dest1!A:A,32-BIN2DEC(MID($B558,6,5))),"--")</f>
        <v>tmpC</v>
      </c>
      <c r="L558" s="27">
        <f t="shared" si="76"/>
        <v>0</v>
      </c>
      <c r="M558" s="27" t="str" cm="1">
        <f t="array" ref="M558">IF(AND(I558&lt;&gt;"CONST",L558=0),INDEX(Source2!A:A,16-BIN2DEC(MID($B558,11,4))),"--")</f>
        <v>SP</v>
      </c>
      <c r="N558" s="23" t="str" cm="1">
        <f t="array" ref="N558">IF(AND(I558&lt;&gt;"CONST",L558=0),INDEX('D2'!A:A,4-BIN2DEC(MID($B558,15,2))),"--")</f>
        <v>tmpB</v>
      </c>
      <c r="O558" s="6">
        <f t="shared" si="71"/>
        <v>0</v>
      </c>
      <c r="P558" s="6">
        <f t="shared" si="68"/>
        <v>0</v>
      </c>
      <c r="Q558" s="6">
        <f t="shared" si="69"/>
        <v>0</v>
      </c>
      <c r="R558" s="3" t="str" cm="1">
        <f t="array" ref="R558">INDEX(Types!A:A,1+BIN2DEC(MID($B558,20,2)))</f>
        <v>Control</v>
      </c>
      <c r="S558" s="3" t="str" cm="1">
        <f t="array" ref="S558">IF(R558="ALU",INDEX(ALUOps!A:A,32-BIN2DEC(MID($B558,22,5))),"")</f>
        <v/>
      </c>
      <c r="T558" s="3" t="str" cm="1">
        <f t="array" ref="T558">IF(R558="ALU",INDEX(Tmp!A:A,4-BIN2DEC(MID($B558,27,2))),"")</f>
        <v/>
      </c>
      <c r="U558" s="6" t="str">
        <f t="shared" si="77"/>
        <v/>
      </c>
      <c r="V558" t="str" cm="1">
        <f t="array" ref="V558">IF(R558="Jump",INDEX(Jcond!A:A,16-BIN2DEC(MID($B558,22,4))),"")</f>
        <v/>
      </c>
      <c r="W558" t="str">
        <f t="shared" si="78"/>
        <v/>
      </c>
      <c r="X558" s="5" t="str" cm="1">
        <f t="array" ref="X558">IF(R558="Control",INDEX(IC!A:A,16-BIN2DEC(MID($B558,21,4))),"")</f>
        <v>SUSP</v>
      </c>
      <c r="Y558" s="5" t="str" cm="1">
        <f t="array" ref="Y558">IF(X558="CALL",INDEX(Subroutines!A:A,32-BIN2DEC(MID($B558,25,5))),"")</f>
        <v/>
      </c>
      <c r="Z558" s="5" t="str" cm="1">
        <f t="array" ref="Z558">IF(R558="Control",INDEX(EC!A:A,8-BIN2DEC(MID($B558,25,3))),"")</f>
        <v>--</v>
      </c>
      <c r="AA558" s="5" t="str" cm="1">
        <f t="array" ref="AA558">IF(R558="Control",INDEX(SR!A:A,4-BIN2DEC(MID($B558,28,2))),"")</f>
        <v>--</v>
      </c>
      <c r="AC558" t="s">
        <v>1182</v>
      </c>
      <c r="AD558" s="61" t="s">
        <v>1324</v>
      </c>
      <c r="AJ558" s="1" t="s">
        <v>538</v>
      </c>
    </row>
    <row r="559" spans="1:36" x14ac:dyDescent="0.25">
      <c r="A559" s="4" t="str">
        <f t="shared" si="74"/>
        <v>22D</v>
      </c>
      <c r="B559" s="2" t="s">
        <v>542</v>
      </c>
      <c r="C559" s="35"/>
      <c r="D559" s="3"/>
      <c r="E559" s="3"/>
      <c r="F559" s="3"/>
      <c r="G559" s="3"/>
      <c r="H559" s="3">
        <f t="shared" si="75"/>
        <v>0</v>
      </c>
      <c r="I559" s="27" t="str" cm="1">
        <f t="array" ref="I559">IF(H559=0,INDEX(Source1!A:A, 32-BIN2DEC(LEFT($B559,5))),"--")</f>
        <v>CS</v>
      </c>
      <c r="J559" s="63" t="str">
        <f t="shared" si="73"/>
        <v>--</v>
      </c>
      <c r="K559" s="27" t="str" cm="1">
        <f t="array" ref="K559">IF(H559=0,INDEX(Dest1!A:A,32-BIN2DEC(MID($B559,6,5))),"--")</f>
        <v>TEMP</v>
      </c>
      <c r="L559" s="27">
        <f t="shared" si="76"/>
        <v>1</v>
      </c>
      <c r="M559" s="27" t="str" cm="1">
        <f t="array" ref="M559">IF(AND(I559&lt;&gt;"CONST",L559=0),INDEX(Source2!A:A,16-BIN2DEC(MID($B559,11,4))),"--")</f>
        <v>--</v>
      </c>
      <c r="N559" s="23" t="str" cm="1">
        <f t="array" ref="N559">IF(AND(I559&lt;&gt;"CONST",L559=0),INDEX('D2'!A:A,4-BIN2DEC(MID($B559,15,2))),"--")</f>
        <v>--</v>
      </c>
      <c r="O559" s="6">
        <f t="shared" si="71"/>
        <v>1</v>
      </c>
      <c r="P559" s="6">
        <f t="shared" si="68"/>
        <v>0</v>
      </c>
      <c r="Q559" s="6">
        <f t="shared" si="69"/>
        <v>0</v>
      </c>
      <c r="R559" s="3" t="str" cm="1">
        <f t="array" ref="R559">INDEX(Types!A:A,1+BIN2DEC(MID($B559,20,2)))</f>
        <v>ALU</v>
      </c>
      <c r="S559" s="3" t="str" cm="1">
        <f t="array" ref="S559">IF(R559="ALU",INDEX(ALUOps!A:A,32-BIN2DEC(MID($B559,22,5))),"")</f>
        <v>DEC2</v>
      </c>
      <c r="T559" s="3" t="str" cm="1">
        <f t="array" ref="T559">IF(R559="ALU",INDEX(Tmp!A:A,4-BIN2DEC(MID($B559,27,2))),"")</f>
        <v>tmpB</v>
      </c>
      <c r="U559" s="6">
        <f t="shared" si="77"/>
        <v>0</v>
      </c>
      <c r="V559" t="str" cm="1">
        <f t="array" ref="V559">IF(R559="Jump",INDEX(Jcond!A:A,16-BIN2DEC(MID($B559,22,4))),"")</f>
        <v/>
      </c>
      <c r="W559" t="str">
        <f t="shared" si="78"/>
        <v/>
      </c>
      <c r="X559" s="5" t="str" cm="1">
        <f t="array" ref="X559">IF(R559="Control",INDEX(IC!A:A,16-BIN2DEC(MID($B559,21,4))),"")</f>
        <v/>
      </c>
      <c r="Y559" s="5" t="str" cm="1">
        <f t="array" ref="Y559">IF(X559="CALL",INDEX(Subroutines!A:A,32-BIN2DEC(MID($B559,25,5))),"")</f>
        <v/>
      </c>
      <c r="Z559" s="5" t="str" cm="1">
        <f t="array" ref="Z559">IF(R559="Control",INDEX(EC!A:A,8-BIN2DEC(MID($B559,25,3))),"")</f>
        <v/>
      </c>
      <c r="AA559" s="5" t="str" cm="1">
        <f t="array" ref="AA559">IF(R559="Control",INDEX(SR!A:A,4-BIN2DEC(MID($B559,28,2))),"")</f>
        <v/>
      </c>
      <c r="AE559" s="1" t="s">
        <v>1288</v>
      </c>
    </row>
    <row r="560" spans="1:36" x14ac:dyDescent="0.25">
      <c r="A560" s="4" t="str">
        <f t="shared" si="74"/>
        <v>22E</v>
      </c>
      <c r="B560" s="2" t="s">
        <v>543</v>
      </c>
      <c r="C560" s="35"/>
      <c r="D560" s="3"/>
      <c r="E560" s="3"/>
      <c r="F560" s="3"/>
      <c r="G560" s="3"/>
      <c r="H560" s="3">
        <f t="shared" si="75"/>
        <v>0</v>
      </c>
      <c r="I560" s="27" t="str" cm="1">
        <f t="array" ref="I560">IF(H560=0,INDEX(Source1!A:A, 32-BIN2DEC(LEFT($B560,5))),"--")</f>
        <v>SIGMA</v>
      </c>
      <c r="J560" s="63" t="str">
        <f t="shared" si="73"/>
        <v>--</v>
      </c>
      <c r="K560" s="27" t="str" cm="1">
        <f t="array" ref="K560">IF(H560=0,INDEX(Dest1!A:A,32-BIN2DEC(MID($B560,6,5))),"--")</f>
        <v>DP</v>
      </c>
      <c r="L560" s="27">
        <f t="shared" si="76"/>
        <v>1</v>
      </c>
      <c r="M560" s="27" t="str" cm="1">
        <f t="array" ref="M560">IF(AND(I560&lt;&gt;"CONST",L560=0),INDEX(Source2!A:A,16-BIN2DEC(MID($B560,11,4))),"--")</f>
        <v>--</v>
      </c>
      <c r="N560" s="23" t="str" cm="1">
        <f t="array" ref="N560">IF(AND(I560&lt;&gt;"CONST",L560=0),INDEX('D2'!A:A,4-BIN2DEC(MID($B560,15,2))),"--")</f>
        <v>--</v>
      </c>
      <c r="O560" s="6">
        <f t="shared" si="71"/>
        <v>0</v>
      </c>
      <c r="P560" s="6">
        <f t="shared" si="68"/>
        <v>0</v>
      </c>
      <c r="Q560" s="6">
        <f t="shared" si="69"/>
        <v>0</v>
      </c>
      <c r="R560" s="3" t="str" cm="1">
        <f t="array" ref="R560">INDEX(Types!A:A,1+BIN2DEC(MID($B560,20,2)))</f>
        <v>Control</v>
      </c>
      <c r="S560" s="3" t="str" cm="1">
        <f t="array" ref="S560">IF(R560="ALU",INDEX(ALUOps!A:A,32-BIN2DEC(MID($B560,22,5))),"")</f>
        <v/>
      </c>
      <c r="T560" s="3" t="str" cm="1">
        <f t="array" ref="T560">IF(R560="ALU",INDEX(Tmp!A:A,4-BIN2DEC(MID($B560,27,2))),"")</f>
        <v/>
      </c>
      <c r="U560" s="6" t="str">
        <f t="shared" si="77"/>
        <v/>
      </c>
      <c r="V560" t="str" cm="1">
        <f t="array" ref="V560">IF(R560="Jump",INDEX(Jcond!A:A,16-BIN2DEC(MID($B560,22,4))),"")</f>
        <v/>
      </c>
      <c r="W560" t="str">
        <f t="shared" si="78"/>
        <v/>
      </c>
      <c r="X560" s="5" t="str" cm="1">
        <f t="array" ref="X560">IF(R560="Control",INDEX(IC!A:A,16-BIN2DEC(MID($B560,21,4))),"")</f>
        <v>--</v>
      </c>
      <c r="Y560" s="5" t="str" cm="1">
        <f t="array" ref="Y560">IF(X560="CALL",INDEX(Subroutines!A:A,32-BIN2DEC(MID($B560,25,5))),"")</f>
        <v/>
      </c>
      <c r="Z560" s="5" t="str" cm="1">
        <f t="array" ref="Z560">IF(R560="Control",INDEX(EC!A:A,8-BIN2DEC(MID($B560,25,3))),"")</f>
        <v>MW</v>
      </c>
      <c r="AA560" s="5" t="str" cm="1">
        <f t="array" ref="AA560">IF(R560="Control",INDEX(SR!A:A,4-BIN2DEC(MID($B560,28,2))),"")</f>
        <v>SS</v>
      </c>
    </row>
    <row r="561" spans="1:36" x14ac:dyDescent="0.25">
      <c r="A561" s="4" t="str">
        <f t="shared" si="74"/>
        <v>22F</v>
      </c>
      <c r="B561" s="2" t="s">
        <v>544</v>
      </c>
      <c r="C561" s="35"/>
      <c r="D561" s="3"/>
      <c r="E561" s="3"/>
      <c r="F561" s="3"/>
      <c r="G561" s="3"/>
      <c r="H561" s="3">
        <f t="shared" si="75"/>
        <v>0</v>
      </c>
      <c r="I561" s="27" t="str" cm="1">
        <f t="array" ref="I561">IF(H561=0,INDEX(Source1!A:A, 32-BIN2DEC(LEFT($B561,5))),"--")</f>
        <v>PC</v>
      </c>
      <c r="J561" s="63" t="str">
        <f t="shared" si="73"/>
        <v>--</v>
      </c>
      <c r="K561" s="27" t="str" cm="1">
        <f t="array" ref="K561">IF(H561=0,INDEX(Dest1!A:A,32-BIN2DEC(MID($B561,6,5))),"--")</f>
        <v>TEMP</v>
      </c>
      <c r="L561" s="27">
        <f t="shared" si="76"/>
        <v>0</v>
      </c>
      <c r="M561" s="27" t="str" cm="1">
        <f t="array" ref="M561">IF(AND(I561&lt;&gt;"CONST",L561=0),INDEX(Source2!A:A,16-BIN2DEC(MID($B561,11,4))),"--")</f>
        <v>SIGMA</v>
      </c>
      <c r="N561" s="23" t="str" cm="1">
        <f t="array" ref="N561">IF(AND(I561&lt;&gt;"CONST",L561=0),INDEX('D2'!A:A,4-BIN2DEC(MID($B561,15,2))),"--")</f>
        <v>tmpB</v>
      </c>
      <c r="O561" s="6">
        <f t="shared" si="71"/>
        <v>1</v>
      </c>
      <c r="P561" s="6">
        <f t="shared" si="68"/>
        <v>0</v>
      </c>
      <c r="Q561" s="6">
        <f t="shared" si="69"/>
        <v>0</v>
      </c>
      <c r="R561" s="3" t="str" cm="1">
        <f t="array" ref="R561">INDEX(Types!A:A,1+BIN2DEC(MID($B561,20,2)))</f>
        <v>Control</v>
      </c>
      <c r="S561" s="3" t="str" cm="1">
        <f t="array" ref="S561">IF(R561="ALU",INDEX(ALUOps!A:A,32-BIN2DEC(MID($B561,22,5))),"")</f>
        <v/>
      </c>
      <c r="T561" s="3" t="str" cm="1">
        <f t="array" ref="T561">IF(R561="ALU",INDEX(Tmp!A:A,4-BIN2DEC(MID($B561,27,2))),"")</f>
        <v/>
      </c>
      <c r="U561" s="6" t="str">
        <f t="shared" si="77"/>
        <v/>
      </c>
      <c r="V561" t="str" cm="1">
        <f t="array" ref="V561">IF(R561="Jump",INDEX(Jcond!A:A,16-BIN2DEC(MID($B561,22,4))),"")</f>
        <v/>
      </c>
      <c r="W561" t="str">
        <f t="shared" si="78"/>
        <v/>
      </c>
      <c r="X561" s="5" t="str" cm="1">
        <f t="array" ref="X561">IF(R561="Control",INDEX(IC!A:A,16-BIN2DEC(MID($B561,21,4))),"")</f>
        <v>--</v>
      </c>
      <c r="Y561" s="5" t="str" cm="1">
        <f t="array" ref="Y561">IF(X561="CALL",INDEX(Subroutines!A:A,32-BIN2DEC(MID($B561,25,5))),"")</f>
        <v/>
      </c>
      <c r="Z561" s="5" t="str" cm="1">
        <f t="array" ref="Z561">IF(R561="Control",INDEX(EC!A:A,8-BIN2DEC(MID($B561,25,3))),"")</f>
        <v>--</v>
      </c>
      <c r="AA561" s="5" t="str" cm="1">
        <f t="array" ref="AA561">IF(R561="Control",INDEX(SR!A:A,4-BIN2DEC(MID($B561,28,2))),"")</f>
        <v>--</v>
      </c>
      <c r="AE561" s="1" t="s">
        <v>1289</v>
      </c>
    </row>
    <row r="562" spans="1:36" x14ac:dyDescent="0.25">
      <c r="A562" s="4" t="str">
        <f t="shared" si="74"/>
        <v>230</v>
      </c>
      <c r="B562" s="2" t="s">
        <v>545</v>
      </c>
      <c r="C562" s="35"/>
      <c r="D562" s="2" t="s">
        <v>541</v>
      </c>
      <c r="E562" s="2" t="s">
        <v>930</v>
      </c>
      <c r="F562" s="2" t="s">
        <v>928</v>
      </c>
      <c r="G562" s="2"/>
      <c r="H562" s="3">
        <f t="shared" si="75"/>
        <v>0</v>
      </c>
      <c r="I562" s="27" t="str" cm="1">
        <f t="array" ref="I562">IF(H562=0,INDEX(Source1!A:A, 32-BIN2DEC(LEFT($B562,5))),"--")</f>
        <v>tmpC</v>
      </c>
      <c r="J562" s="63" t="str">
        <f t="shared" si="73"/>
        <v>--</v>
      </c>
      <c r="K562" s="27" t="str" cm="1">
        <f t="array" ref="K562">IF(H562=0,INDEX(Dest1!A:A,32-BIN2DEC(MID($B562,6,5))),"--")</f>
        <v>CS</v>
      </c>
      <c r="L562" s="27">
        <f t="shared" si="76"/>
        <v>0</v>
      </c>
      <c r="M562" s="27" t="str" cm="1">
        <f t="array" ref="M562">IF(AND(I562&lt;&gt;"CONST",L562=0),INDEX(Source2!A:A,16-BIN2DEC(MID($B562,11,4))),"--")</f>
        <v>SIGMA</v>
      </c>
      <c r="N562" s="23" t="str" cm="1">
        <f t="array" ref="N562">IF(AND(I562&lt;&gt;"CONST",L562=0),INDEX('D2'!A:A,4-BIN2DEC(MID($B562,15,2))),"--")</f>
        <v>IND</v>
      </c>
      <c r="O562" s="6">
        <f t="shared" si="71"/>
        <v>0</v>
      </c>
      <c r="P562" s="6">
        <f t="shared" si="68"/>
        <v>0</v>
      </c>
      <c r="Q562" s="6">
        <f t="shared" si="69"/>
        <v>0</v>
      </c>
      <c r="R562" s="3" t="str" cm="1">
        <f t="array" ref="R562">INDEX(Types!A:A,1+BIN2DEC(MID($B562,20,2)))</f>
        <v>Control</v>
      </c>
      <c r="S562" s="3" t="str" cm="1">
        <f t="array" ref="S562">IF(R562="ALU",INDEX(ALUOps!A:A,32-BIN2DEC(MID($B562,22,5))),"")</f>
        <v/>
      </c>
      <c r="T562" s="3" t="str" cm="1">
        <f t="array" ref="T562">IF(R562="ALU",INDEX(Tmp!A:A,4-BIN2DEC(MID($B562,27,2))),"")</f>
        <v/>
      </c>
      <c r="U562" s="6" t="str">
        <f t="shared" si="77"/>
        <v/>
      </c>
      <c r="V562" t="str" cm="1">
        <f t="array" ref="V562">IF(R562="Jump",INDEX(Jcond!A:A,16-BIN2DEC(MID($B562,22,4))),"")</f>
        <v/>
      </c>
      <c r="W562" t="str">
        <f t="shared" si="78"/>
        <v/>
      </c>
      <c r="X562" s="5" t="str" cm="1">
        <f t="array" ref="X562">IF(R562="Control",INDEX(IC!A:A,16-BIN2DEC(MID($B562,21,4))),"")</f>
        <v>--</v>
      </c>
      <c r="Y562" s="5" t="str" cm="1">
        <f t="array" ref="Y562">IF(X562="CALL",INDEX(Subroutines!A:A,32-BIN2DEC(MID($B562,25,5))),"")</f>
        <v/>
      </c>
      <c r="Z562" s="5" t="str" cm="1">
        <f t="array" ref="Z562">IF(R562="Control",INDEX(EC!A:A,8-BIN2DEC(MID($B562,25,3))),"")</f>
        <v>MW</v>
      </c>
      <c r="AA562" s="5" t="str" cm="1">
        <f t="array" ref="AA562">IF(R562="Control",INDEX(SR!A:A,4-BIN2DEC(MID($B562,28,2))),"")</f>
        <v>SS</v>
      </c>
      <c r="AE562" s="1" t="s">
        <v>1290</v>
      </c>
      <c r="AJ562" s="1" t="s">
        <v>538</v>
      </c>
    </row>
    <row r="563" spans="1:36" x14ac:dyDescent="0.25">
      <c r="A563" s="4" t="str">
        <f t="shared" si="74"/>
        <v>231</v>
      </c>
      <c r="B563" s="2" t="s">
        <v>548</v>
      </c>
      <c r="C563" s="35"/>
      <c r="D563" s="3"/>
      <c r="E563" s="3"/>
      <c r="F563" s="3"/>
      <c r="G563" s="3"/>
      <c r="H563" s="3">
        <f t="shared" si="75"/>
        <v>0</v>
      </c>
      <c r="I563" s="27" t="str" cm="1">
        <f t="array" ref="I563">IF(H563=0,INDEX(Source1!A:A, 32-BIN2DEC(LEFT($B563,5))),"--")</f>
        <v>tmpA</v>
      </c>
      <c r="J563" s="63" t="str">
        <f t="shared" si="73"/>
        <v>--</v>
      </c>
      <c r="K563" s="27" t="str" cm="1">
        <f t="array" ref="K563">IF(H563=0,INDEX(Dest1!A:A,32-BIN2DEC(MID($B563,6,5))),"--")</f>
        <v>PC</v>
      </c>
      <c r="L563" s="27">
        <f t="shared" si="76"/>
        <v>1</v>
      </c>
      <c r="M563" s="27" t="str" cm="1">
        <f t="array" ref="M563">IF(AND(I563&lt;&gt;"CONST",L563=0),INDEX(Source2!A:A,16-BIN2DEC(MID($B563,11,4))),"--")</f>
        <v>--</v>
      </c>
      <c r="N563" s="23" t="str" cm="1">
        <f t="array" ref="N563">IF(AND(I563&lt;&gt;"CONST",L563=0),INDEX('D2'!A:A,4-BIN2DEC(MID($B563,15,2))),"--")</f>
        <v>--</v>
      </c>
      <c r="O563" s="6">
        <f t="shared" si="71"/>
        <v>0</v>
      </c>
      <c r="P563" s="6">
        <f t="shared" si="68"/>
        <v>0</v>
      </c>
      <c r="Q563" s="6">
        <f t="shared" si="69"/>
        <v>1</v>
      </c>
      <c r="R563" s="3" t="str" cm="1">
        <f t="array" ref="R563">INDEX(Types!A:A,1+BIN2DEC(MID($B563,20,2)))</f>
        <v>Control</v>
      </c>
      <c r="S563" s="3" t="str" cm="1">
        <f t="array" ref="S563">IF(R563="ALU",INDEX(ALUOps!A:A,32-BIN2DEC(MID($B563,22,5))),"")</f>
        <v/>
      </c>
      <c r="T563" s="3" t="str" cm="1">
        <f t="array" ref="T563">IF(R563="ALU",INDEX(Tmp!A:A,4-BIN2DEC(MID($B563,27,2))),"")</f>
        <v/>
      </c>
      <c r="U563" s="6" t="str">
        <f t="shared" si="77"/>
        <v/>
      </c>
      <c r="V563" t="str" cm="1">
        <f t="array" ref="V563">IF(R563="Jump",INDEX(Jcond!A:A,16-BIN2DEC(MID($B563,22,4))),"")</f>
        <v/>
      </c>
      <c r="W563" t="str">
        <f t="shared" si="78"/>
        <v/>
      </c>
      <c r="X563" s="5" t="str" cm="1">
        <f t="array" ref="X563">IF(R563="Control",INDEX(IC!A:A,16-BIN2DEC(MID($B563,21,4))),"")</f>
        <v>FLUSH</v>
      </c>
      <c r="Y563" s="5" t="str" cm="1">
        <f t="array" ref="Y563">IF(X563="CALL",INDEX(Subroutines!A:A,32-BIN2DEC(MID($B563,25,5))),"")</f>
        <v/>
      </c>
      <c r="Z563" s="5" t="str" cm="1">
        <f t="array" ref="Z563">IF(R563="Control",INDEX(EC!A:A,8-BIN2DEC(MID($B563,25,3))),"")</f>
        <v>--</v>
      </c>
      <c r="AA563" s="5" t="str" cm="1">
        <f t="array" ref="AA563">IF(R563="Control",INDEX(SR!A:A,4-BIN2DEC(MID($B563,28,2))),"")</f>
        <v>--</v>
      </c>
      <c r="AE563" s="1" t="s">
        <v>1291</v>
      </c>
    </row>
    <row r="564" spans="1:36" x14ac:dyDescent="0.25">
      <c r="A564" s="4" t="str">
        <f t="shared" si="74"/>
        <v>232</v>
      </c>
      <c r="B564" s="2" t="s">
        <v>15</v>
      </c>
      <c r="C564" s="35"/>
      <c r="D564" s="3"/>
      <c r="E564" s="3"/>
      <c r="F564" s="3"/>
      <c r="G564" s="3"/>
      <c r="H564" s="3">
        <f t="shared" si="75"/>
        <v>0</v>
      </c>
      <c r="I564" s="27" t="str" cm="1">
        <f t="array" ref="I564">IF(H564=0,INDEX(Source1!A:A, 32-BIN2DEC(LEFT($B564,5))),"--")</f>
        <v>SIGMA</v>
      </c>
      <c r="J564" s="63" t="str">
        <f t="shared" si="73"/>
        <v>--</v>
      </c>
      <c r="K564" s="27" t="str" cm="1">
        <f t="array" ref="K564">IF(H564=0,INDEX(Dest1!A:A,32-BIN2DEC(MID($B564,6,5))),"--")</f>
        <v>SP</v>
      </c>
      <c r="L564" s="27">
        <f t="shared" si="76"/>
        <v>1</v>
      </c>
      <c r="M564" s="27" t="str" cm="1">
        <f t="array" ref="M564">IF(AND(I564&lt;&gt;"CONST",L564=0),INDEX(Source2!A:A,16-BIN2DEC(MID($B564,11,4))),"--")</f>
        <v>--</v>
      </c>
      <c r="N564" s="23" t="str" cm="1">
        <f t="array" ref="N564">IF(AND(I564&lt;&gt;"CONST",L564=0),INDEX('D2'!A:A,4-BIN2DEC(MID($B564,15,2))),"--")</f>
        <v>--</v>
      </c>
      <c r="O564" s="6">
        <f t="shared" si="71"/>
        <v>0</v>
      </c>
      <c r="P564" s="6">
        <f t="shared" si="68"/>
        <v>0</v>
      </c>
      <c r="Q564" s="6">
        <f t="shared" si="69"/>
        <v>0</v>
      </c>
      <c r="R564" s="3" t="str" cm="1">
        <f t="array" ref="R564">INDEX(Types!A:A,1+BIN2DEC(MID($B564,20,2)))</f>
        <v>Control</v>
      </c>
      <c r="S564" s="3" t="str" cm="1">
        <f t="array" ref="S564">IF(R564="ALU",INDEX(ALUOps!A:A,32-BIN2DEC(MID($B564,22,5))),"")</f>
        <v/>
      </c>
      <c r="T564" s="3" t="str" cm="1">
        <f t="array" ref="T564">IF(R564="ALU",INDEX(Tmp!A:A,4-BIN2DEC(MID($B564,27,2))),"")</f>
        <v/>
      </c>
      <c r="U564" s="6" t="str">
        <f t="shared" si="77"/>
        <v/>
      </c>
      <c r="V564" t="str" cm="1">
        <f t="array" ref="V564">IF(R564="Jump",INDEX(Jcond!A:A,16-BIN2DEC(MID($B564,22,4))),"")</f>
        <v/>
      </c>
      <c r="W564" t="str">
        <f t="shared" si="78"/>
        <v/>
      </c>
      <c r="X564" s="5" t="str" cm="1">
        <f t="array" ref="X564">IF(R564="Control",INDEX(IC!A:A,16-BIN2DEC(MID($B564,21,4))),"")</f>
        <v>--</v>
      </c>
      <c r="Y564" s="5" t="str" cm="1">
        <f t="array" ref="Y564">IF(X564="CALL",INDEX(Subroutines!A:A,32-BIN2DEC(MID($B564,25,5))),"")</f>
        <v/>
      </c>
      <c r="Z564" s="5" t="str" cm="1">
        <f t="array" ref="Z564">IF(R564="Control",INDEX(EC!A:A,8-BIN2DEC(MID($B564,25,3))),"")</f>
        <v>--</v>
      </c>
      <c r="AA564" s="5" t="str" cm="1">
        <f t="array" ref="AA564">IF(R564="Control",INDEX(SR!A:A,4-BIN2DEC(MID($B564,28,2))),"")</f>
        <v>--</v>
      </c>
      <c r="AE564" s="1" t="s">
        <v>1292</v>
      </c>
    </row>
    <row r="565" spans="1:36" s="20" customFormat="1" ht="15.75" thickBot="1" x14ac:dyDescent="0.3">
      <c r="A565" s="17" t="str">
        <f t="shared" si="74"/>
        <v>233</v>
      </c>
      <c r="B565" s="18" t="s">
        <v>4</v>
      </c>
      <c r="C565" s="37"/>
      <c r="D565" s="19"/>
      <c r="E565" s="19"/>
      <c r="F565" s="19"/>
      <c r="G565" s="19"/>
      <c r="H565" s="19">
        <f t="shared" si="75"/>
        <v>1</v>
      </c>
      <c r="I565" s="29" t="str" cm="1">
        <f t="array" ref="I565">IF(H565=0,INDEX(Source1!A:A, 32-BIN2DEC(LEFT($B565,5))),"--")</f>
        <v>--</v>
      </c>
      <c r="J565" s="65" t="str">
        <f t="shared" si="73"/>
        <v>--</v>
      </c>
      <c r="K565" s="29" t="str" cm="1">
        <f t="array" ref="K565">IF(H565=0,INDEX(Dest1!A:A,32-BIN2DEC(MID($B565,6,5))),"--")</f>
        <v>--</v>
      </c>
      <c r="L565" s="29">
        <f t="shared" si="76"/>
        <v>1</v>
      </c>
      <c r="M565" s="29" t="str" cm="1">
        <f t="array" ref="M565">IF(AND(I565&lt;&gt;"CONST",L565=0),INDEX(Source2!A:A,16-BIN2DEC(MID($B565,11,4))),"--")</f>
        <v>--</v>
      </c>
      <c r="N565" s="25" t="str" cm="1">
        <f t="array" ref="N565">IF(AND(I565&lt;&gt;"CONST",L565=0),INDEX('D2'!A:A,4-BIN2DEC(MID($B565,15,2))),"--")</f>
        <v>--</v>
      </c>
      <c r="O565" s="21">
        <f t="shared" si="71"/>
        <v>0</v>
      </c>
      <c r="P565" s="21">
        <f t="shared" si="68"/>
        <v>0</v>
      </c>
      <c r="Q565" s="21">
        <f t="shared" si="69"/>
        <v>0</v>
      </c>
      <c r="R565" s="19" t="str" cm="1">
        <f t="array" ref="R565">INDEX(Types!A:A,1+BIN2DEC(MID($B565,20,2)))</f>
        <v>Control</v>
      </c>
      <c r="S565" s="19" t="str" cm="1">
        <f t="array" ref="S565">IF(R565="ALU",INDEX(ALUOps!A:A,32-BIN2DEC(MID($B565,22,5))),"")</f>
        <v/>
      </c>
      <c r="T565" s="19" t="str" cm="1">
        <f t="array" ref="T565">IF(R565="ALU",INDEX(Tmp!A:A,4-BIN2DEC(MID($B565,27,2))),"")</f>
        <v/>
      </c>
      <c r="U565" s="21" t="str">
        <f t="shared" si="77"/>
        <v/>
      </c>
      <c r="V565" s="20" t="str" cm="1">
        <f t="array" ref="V565">IF(R565="Jump",INDEX(Jcond!A:A,16-BIN2DEC(MID($B565,22,4))),"")</f>
        <v/>
      </c>
      <c r="W565" s="20" t="str">
        <f t="shared" si="78"/>
        <v/>
      </c>
      <c r="X565" s="53" t="str" cm="1">
        <f t="array" ref="X565">IF(R565="Control",INDEX(IC!A:A,16-BIN2DEC(MID($B565,21,4))),"")</f>
        <v>--</v>
      </c>
      <c r="Y565" s="53" t="str" cm="1">
        <f t="array" ref="Y565">IF(X565="CALL",INDEX(Subroutines!A:A,32-BIN2DEC(MID($B565,25,5))),"")</f>
        <v/>
      </c>
      <c r="Z565" s="53" t="str" cm="1">
        <f t="array" ref="Z565">IF(R565="Control",INDEX(EC!A:A,8-BIN2DEC(MID($B565,25,3))),"")</f>
        <v>--</v>
      </c>
      <c r="AA565" s="53" t="str" cm="1">
        <f t="array" ref="AA565">IF(R565="Control",INDEX(SR!A:A,4-BIN2DEC(MID($B565,28,2))),"")</f>
        <v>--</v>
      </c>
      <c r="AE565" s="59"/>
    </row>
    <row r="566" spans="1:36" x14ac:dyDescent="0.25">
      <c r="A566" s="4" t="str">
        <f t="shared" si="74"/>
        <v>234</v>
      </c>
      <c r="B566" s="2" t="s">
        <v>549</v>
      </c>
      <c r="C566" s="35"/>
      <c r="D566" s="2" t="s">
        <v>546</v>
      </c>
      <c r="E566" s="2" t="s">
        <v>930</v>
      </c>
      <c r="F566" s="2" t="s">
        <v>462</v>
      </c>
      <c r="G566" s="2"/>
      <c r="H566" s="3">
        <f t="shared" si="75"/>
        <v>0</v>
      </c>
      <c r="I566" s="27" t="str" cm="1">
        <f t="array" ref="I566">IF(H566=0,INDEX(Source1!A:A, 32-BIN2DEC(LEFT($B566,5))),"--")</f>
        <v>TEMP</v>
      </c>
      <c r="J566" s="63" t="str">
        <f t="shared" si="73"/>
        <v>--</v>
      </c>
      <c r="K566" s="27" t="str" cm="1">
        <f t="array" ref="K566">IF(H566=0,INDEX(Dest1!A:A,32-BIN2DEC(MID($B566,6,5))),"--")</f>
        <v>tmpC</v>
      </c>
      <c r="L566" s="27">
        <f t="shared" si="76"/>
        <v>1</v>
      </c>
      <c r="M566" s="27" t="str" cm="1">
        <f t="array" ref="M566">IF(AND(I566&lt;&gt;"CONST",L566=0),INDEX(Source2!A:A,16-BIN2DEC(MID($B566,11,4))),"--")</f>
        <v>--</v>
      </c>
      <c r="N566" s="23" t="str" cm="1">
        <f t="array" ref="N566">IF(AND(I566&lt;&gt;"CONST",L566=0),INDEX('D2'!A:A,4-BIN2DEC(MID($B566,15,2))),"--")</f>
        <v>--</v>
      </c>
      <c r="O566" s="6">
        <f t="shared" si="71"/>
        <v>1</v>
      </c>
      <c r="P566" s="6">
        <f t="shared" si="68"/>
        <v>0</v>
      </c>
      <c r="Q566" s="6">
        <f t="shared" si="69"/>
        <v>0</v>
      </c>
      <c r="R566" s="3" t="str" cm="1">
        <f t="array" ref="R566">INDEX(Types!A:A,1+BIN2DEC(MID($B566,20,2)))</f>
        <v>ALU</v>
      </c>
      <c r="S566" s="3" t="str" cm="1">
        <f t="array" ref="S566">IF(R566="ALU",INDEX(ALUOps!A:A,32-BIN2DEC(MID($B566,22,5))),"")</f>
        <v>ADD</v>
      </c>
      <c r="T566" s="3" t="str" cm="1">
        <f t="array" ref="T566">IF(R566="ALU",INDEX(Tmp!A:A,4-BIN2DEC(MID($B566,27,2))),"")</f>
        <v>tmpA</v>
      </c>
      <c r="U566" s="6">
        <f t="shared" si="77"/>
        <v>0</v>
      </c>
      <c r="V566" t="str" cm="1">
        <f t="array" ref="V566">IF(R566="Jump",INDEX(Jcond!A:A,16-BIN2DEC(MID($B566,22,4))),"")</f>
        <v/>
      </c>
      <c r="W566" t="str">
        <f t="shared" si="78"/>
        <v/>
      </c>
      <c r="X566" s="5" t="str" cm="1">
        <f t="array" ref="X566">IF(R566="Control",INDEX(IC!A:A,16-BIN2DEC(MID($B566,21,4))),"")</f>
        <v/>
      </c>
      <c r="Y566" s="5" t="str" cm="1">
        <f t="array" ref="Y566">IF(X566="CALL",INDEX(Subroutines!A:A,32-BIN2DEC(MID($B566,25,5))),"")</f>
        <v/>
      </c>
      <c r="Z566" s="5" t="str" cm="1">
        <f t="array" ref="Z566">IF(R566="Control",INDEX(EC!A:A,8-BIN2DEC(MID($B566,25,3))),"")</f>
        <v/>
      </c>
      <c r="AA566" s="5" t="str" cm="1">
        <f t="array" ref="AA566">IF(R566="Control",INDEX(SR!A:A,4-BIN2DEC(MID($B566,28,2))),"")</f>
        <v/>
      </c>
      <c r="AJ566" s="1" t="s">
        <v>547</v>
      </c>
    </row>
    <row r="567" spans="1:36" x14ac:dyDescent="0.25">
      <c r="A567" s="4" t="str">
        <f t="shared" si="74"/>
        <v>235</v>
      </c>
      <c r="B567" s="2" t="s">
        <v>15</v>
      </c>
      <c r="C567" s="35"/>
      <c r="D567" s="3"/>
      <c r="E567" s="3"/>
      <c r="F567" s="3"/>
      <c r="G567" s="3"/>
      <c r="H567" s="3">
        <f t="shared" si="75"/>
        <v>0</v>
      </c>
      <c r="I567" s="27" t="str" cm="1">
        <f t="array" ref="I567">IF(H567=0,INDEX(Source1!A:A, 32-BIN2DEC(LEFT($B567,5))),"--")</f>
        <v>SIGMA</v>
      </c>
      <c r="J567" s="63" t="str">
        <f t="shared" si="73"/>
        <v>--</v>
      </c>
      <c r="K567" s="27" t="str" cm="1">
        <f t="array" ref="K567">IF(H567=0,INDEX(Dest1!A:A,32-BIN2DEC(MID($B567,6,5))),"--")</f>
        <v>SP</v>
      </c>
      <c r="L567" s="27">
        <f t="shared" si="76"/>
        <v>1</v>
      </c>
      <c r="M567" s="27" t="str" cm="1">
        <f t="array" ref="M567">IF(AND(I567&lt;&gt;"CONST",L567=0),INDEX(Source2!A:A,16-BIN2DEC(MID($B567,11,4))),"--")</f>
        <v>--</v>
      </c>
      <c r="N567" s="23" t="str" cm="1">
        <f t="array" ref="N567">IF(AND(I567&lt;&gt;"CONST",L567=0),INDEX('D2'!A:A,4-BIN2DEC(MID($B567,15,2))),"--")</f>
        <v>--</v>
      </c>
      <c r="O567" s="6">
        <f t="shared" si="71"/>
        <v>0</v>
      </c>
      <c r="P567" s="6">
        <f t="shared" si="68"/>
        <v>0</v>
      </c>
      <c r="Q567" s="6">
        <f t="shared" si="69"/>
        <v>0</v>
      </c>
      <c r="R567" s="3" t="str" cm="1">
        <f t="array" ref="R567">INDEX(Types!A:A,1+BIN2DEC(MID($B567,20,2)))</f>
        <v>Control</v>
      </c>
      <c r="S567" s="3" t="str" cm="1">
        <f t="array" ref="S567">IF(R567="ALU",INDEX(ALUOps!A:A,32-BIN2DEC(MID($B567,22,5))),"")</f>
        <v/>
      </c>
      <c r="T567" s="3" t="str" cm="1">
        <f t="array" ref="T567">IF(R567="ALU",INDEX(Tmp!A:A,4-BIN2DEC(MID($B567,27,2))),"")</f>
        <v/>
      </c>
      <c r="U567" s="6" t="str">
        <f t="shared" si="77"/>
        <v/>
      </c>
      <c r="V567" t="str" cm="1">
        <f t="array" ref="V567">IF(R567="Jump",INDEX(Jcond!A:A,16-BIN2DEC(MID($B567,22,4))),"")</f>
        <v/>
      </c>
      <c r="W567" t="str">
        <f t="shared" si="78"/>
        <v/>
      </c>
      <c r="X567" s="5" t="str" cm="1">
        <f t="array" ref="X567">IF(R567="Control",INDEX(IC!A:A,16-BIN2DEC(MID($B567,21,4))),"")</f>
        <v>--</v>
      </c>
      <c r="Y567" s="5" t="str" cm="1">
        <f t="array" ref="Y567">IF(X567="CALL",INDEX(Subroutines!A:A,32-BIN2DEC(MID($B567,25,5))),"")</f>
        <v/>
      </c>
      <c r="Z567" s="5" t="str" cm="1">
        <f t="array" ref="Z567">IF(R567="Control",INDEX(EC!A:A,8-BIN2DEC(MID($B567,25,3))),"")</f>
        <v>--</v>
      </c>
      <c r="AA567" s="5" t="str" cm="1">
        <f t="array" ref="AA567">IF(R567="Control",INDEX(SR!A:A,4-BIN2DEC(MID($B567,28,2))),"")</f>
        <v>--</v>
      </c>
    </row>
    <row r="568" spans="1:36" x14ac:dyDescent="0.25">
      <c r="A568" s="4" t="str">
        <f t="shared" si="74"/>
        <v>236</v>
      </c>
      <c r="B568" s="2" t="s">
        <v>447</v>
      </c>
      <c r="C568" s="35"/>
      <c r="D568" s="3"/>
      <c r="E568" s="3"/>
      <c r="F568" s="3"/>
      <c r="G568" s="3"/>
      <c r="H568" s="3">
        <f t="shared" si="75"/>
        <v>0</v>
      </c>
      <c r="I568" s="27" t="str" cm="1">
        <f t="array" ref="I568">IF(H568=0,INDEX(Source1!A:A, 32-BIN2DEC(LEFT($B568,5))),"--")</f>
        <v>TEMP</v>
      </c>
      <c r="J568" s="63" t="str">
        <f t="shared" si="73"/>
        <v>--</v>
      </c>
      <c r="K568" s="27" t="str" cm="1">
        <f t="array" ref="K568">IF(H568=0,INDEX(Dest1!A:A,32-BIN2DEC(MID($B568,6,5))),"--")</f>
        <v>CS</v>
      </c>
      <c r="L568" s="27">
        <f t="shared" si="76"/>
        <v>1</v>
      </c>
      <c r="M568" s="27" t="str" cm="1">
        <f t="array" ref="M568">IF(AND(I568&lt;&gt;"CONST",L568=0),INDEX(Source2!A:A,16-BIN2DEC(MID($B568,11,4))),"--")</f>
        <v>--</v>
      </c>
      <c r="N568" s="23" t="str" cm="1">
        <f t="array" ref="N568">IF(AND(I568&lt;&gt;"CONST",L568=0),INDEX('D2'!A:A,4-BIN2DEC(MID($B568,15,2))),"--")</f>
        <v>--</v>
      </c>
      <c r="O568" s="6">
        <f t="shared" si="71"/>
        <v>1</v>
      </c>
      <c r="P568" s="6">
        <f t="shared" si="68"/>
        <v>0</v>
      </c>
      <c r="Q568" s="6">
        <f t="shared" si="69"/>
        <v>0</v>
      </c>
      <c r="R568" s="3" t="str" cm="1">
        <f t="array" ref="R568">INDEX(Types!A:A,1+BIN2DEC(MID($B568,20,2)))</f>
        <v>Control</v>
      </c>
      <c r="S568" s="3" t="str" cm="1">
        <f t="array" ref="S568">IF(R568="ALU",INDEX(ALUOps!A:A,32-BIN2DEC(MID($B568,22,5))),"")</f>
        <v/>
      </c>
      <c r="T568" s="3" t="str" cm="1">
        <f t="array" ref="T568">IF(R568="ALU",INDEX(Tmp!A:A,4-BIN2DEC(MID($B568,27,2))),"")</f>
        <v/>
      </c>
      <c r="U568" s="6" t="str">
        <f t="shared" si="77"/>
        <v/>
      </c>
      <c r="V568" t="str" cm="1">
        <f t="array" ref="V568">IF(R568="Jump",INDEX(Jcond!A:A,16-BIN2DEC(MID($B568,22,4))),"")</f>
        <v/>
      </c>
      <c r="W568" t="str">
        <f t="shared" si="78"/>
        <v/>
      </c>
      <c r="X568" s="5" t="str" cm="1">
        <f t="array" ref="X568">IF(R568="Control",INDEX(IC!A:A,16-BIN2DEC(MID($B568,21,4))),"")</f>
        <v>--</v>
      </c>
      <c r="Y568" s="5" t="str" cm="1">
        <f t="array" ref="Y568">IF(X568="CALL",INDEX(Subroutines!A:A,32-BIN2DEC(MID($B568,25,5))),"")</f>
        <v/>
      </c>
      <c r="Z568" s="5" t="str" cm="1">
        <f t="array" ref="Z568">IF(R568="Control",INDEX(EC!A:A,8-BIN2DEC(MID($B568,25,3))),"")</f>
        <v>--</v>
      </c>
      <c r="AA568" s="5" t="str" cm="1">
        <f t="array" ref="AA568">IF(R568="Control",INDEX(SR!A:A,4-BIN2DEC(MID($B568,28,2))),"")</f>
        <v>--</v>
      </c>
    </row>
    <row r="569" spans="1:36" s="9" customFormat="1" ht="15.75" thickBot="1" x14ac:dyDescent="0.3">
      <c r="A569" s="7" t="str">
        <f t="shared" si="74"/>
        <v>237</v>
      </c>
      <c r="B569" s="8" t="s">
        <v>552</v>
      </c>
      <c r="C569" s="38"/>
      <c r="D569" s="10"/>
      <c r="E569" s="10"/>
      <c r="F569" s="10"/>
      <c r="G569" s="10"/>
      <c r="H569" s="10">
        <f t="shared" si="75"/>
        <v>0</v>
      </c>
      <c r="I569" s="30" t="str" cm="1">
        <f t="array" ref="I569">IF(H569=0,INDEX(Source1!A:A, 32-BIN2DEC(LEFT($B569,5))),"--")</f>
        <v>tmpC</v>
      </c>
      <c r="J569" s="66" t="str">
        <f t="shared" si="73"/>
        <v>--</v>
      </c>
      <c r="K569" s="30" t="str" cm="1">
        <f t="array" ref="K569">IF(H569=0,INDEX(Dest1!A:A,32-BIN2DEC(MID($B569,6,5))),"--")</f>
        <v>PC</v>
      </c>
      <c r="L569" s="30">
        <f t="shared" si="76"/>
        <v>1</v>
      </c>
      <c r="M569" s="30" t="str" cm="1">
        <f t="array" ref="M569">IF(AND(I569&lt;&gt;"CONST",L569=0),INDEX(Source2!A:A,16-BIN2DEC(MID($B569,11,4))),"--")</f>
        <v>--</v>
      </c>
      <c r="N569" s="26" t="str" cm="1">
        <f t="array" ref="N569">IF(AND(I569&lt;&gt;"CONST",L569=0),INDEX('D2'!A:A,4-BIN2DEC(MID($B569,15,2))),"--")</f>
        <v>--</v>
      </c>
      <c r="O569" s="11">
        <f t="shared" si="71"/>
        <v>0</v>
      </c>
      <c r="P569" s="11">
        <f t="shared" si="68"/>
        <v>0</v>
      </c>
      <c r="Q569" s="11">
        <f t="shared" si="69"/>
        <v>1</v>
      </c>
      <c r="R569" s="10" t="str" cm="1">
        <f t="array" ref="R569">INDEX(Types!A:A,1+BIN2DEC(MID($B569,20,2)))</f>
        <v>Control</v>
      </c>
      <c r="S569" s="10" t="str" cm="1">
        <f t="array" ref="S569">IF(R569="ALU",INDEX(ALUOps!A:A,32-BIN2DEC(MID($B569,22,5))),"")</f>
        <v/>
      </c>
      <c r="T569" s="10" t="str" cm="1">
        <f t="array" ref="T569">IF(R569="ALU",INDEX(Tmp!A:A,4-BIN2DEC(MID($B569,27,2))),"")</f>
        <v/>
      </c>
      <c r="U569" s="11" t="str">
        <f t="shared" si="77"/>
        <v/>
      </c>
      <c r="V569" s="9" t="str" cm="1">
        <f t="array" ref="V569">IF(R569="Jump",INDEX(Jcond!A:A,16-BIN2DEC(MID($B569,22,4))),"")</f>
        <v/>
      </c>
      <c r="W569" s="9" t="str">
        <f t="shared" si="78"/>
        <v/>
      </c>
      <c r="X569" s="54" t="str" cm="1">
        <f t="array" ref="X569">IF(R569="Control",INDEX(IC!A:A,16-BIN2DEC(MID($B569,21,4))),"")</f>
        <v>FLUSH</v>
      </c>
      <c r="Y569" s="54" t="str" cm="1">
        <f t="array" ref="Y569">IF(X569="CALL",INDEX(Subroutines!A:A,32-BIN2DEC(MID($B569,25,5))),"")</f>
        <v/>
      </c>
      <c r="Z569" s="54" t="str" cm="1">
        <f t="array" ref="Z569">IF(R569="Control",INDEX(EC!A:A,8-BIN2DEC(MID($B569,25,3))),"")</f>
        <v>--</v>
      </c>
      <c r="AA569" s="54" t="str" cm="1">
        <f t="array" ref="AA569">IF(R569="Control",INDEX(SR!A:A,4-BIN2DEC(MID($B569,28,2))),"")</f>
        <v>--</v>
      </c>
      <c r="AE569" s="60"/>
    </row>
    <row r="570" spans="1:36" x14ac:dyDescent="0.25">
      <c r="A570" s="4" t="str">
        <f t="shared" si="74"/>
        <v>238</v>
      </c>
      <c r="B570" s="2" t="s">
        <v>17</v>
      </c>
      <c r="C570" s="35"/>
      <c r="D570" s="2" t="s">
        <v>550</v>
      </c>
      <c r="E570" s="2" t="s">
        <v>927</v>
      </c>
      <c r="F570" s="2" t="s">
        <v>462</v>
      </c>
      <c r="G570" s="2"/>
      <c r="H570" s="3">
        <f t="shared" si="75"/>
        <v>0</v>
      </c>
      <c r="I570" s="27" t="str" cm="1">
        <f t="array" ref="I570">IF(H570=0,INDEX(Source1!A:A, 32-BIN2DEC(LEFT($B570,5))),"--")</f>
        <v>SP</v>
      </c>
      <c r="J570" s="63" t="str">
        <f t="shared" si="73"/>
        <v>--</v>
      </c>
      <c r="K570" s="27" t="str" cm="1">
        <f t="array" ref="K570">IF(H570=0,INDEX(Dest1!A:A,32-BIN2DEC(MID($B570,6,5))),"--")</f>
        <v>tmpB</v>
      </c>
      <c r="L570" s="27">
        <f t="shared" si="76"/>
        <v>1</v>
      </c>
      <c r="M570" s="27" t="str" cm="1">
        <f t="array" ref="M570">IF(AND(I570&lt;&gt;"CONST",L570=0),INDEX(Source2!A:A,16-BIN2DEC(MID($B570,11,4))),"--")</f>
        <v>--</v>
      </c>
      <c r="N570" s="23" t="str" cm="1">
        <f t="array" ref="N570">IF(AND(I570&lt;&gt;"CONST",L570=0),INDEX('D2'!A:A,4-BIN2DEC(MID($B570,15,2))),"--")</f>
        <v>--</v>
      </c>
      <c r="O570" s="6">
        <f t="shared" si="71"/>
        <v>0</v>
      </c>
      <c r="P570" s="6">
        <f t="shared" si="68"/>
        <v>0</v>
      </c>
      <c r="Q570" s="6">
        <f t="shared" si="69"/>
        <v>0</v>
      </c>
      <c r="R570" s="3" t="str" cm="1">
        <f t="array" ref="R570">INDEX(Types!A:A,1+BIN2DEC(MID($B570,20,2)))</f>
        <v>ALU</v>
      </c>
      <c r="S570" s="3" t="str" cm="1">
        <f t="array" ref="S570">IF(R570="ALU",INDEX(ALUOps!A:A,32-BIN2DEC(MID($B570,22,5))),"")</f>
        <v>DEC2</v>
      </c>
      <c r="T570" s="3" t="str" cm="1">
        <f t="array" ref="T570">IF(R570="ALU",INDEX(Tmp!A:A,4-BIN2DEC(MID($B570,27,2))),"")</f>
        <v>tmpB</v>
      </c>
      <c r="U570" s="6">
        <f t="shared" si="77"/>
        <v>0</v>
      </c>
      <c r="V570" t="str" cm="1">
        <f t="array" ref="V570">IF(R570="Jump",INDEX(Jcond!A:A,16-BIN2DEC(MID($B570,22,4))),"")</f>
        <v/>
      </c>
      <c r="W570" t="str">
        <f t="shared" si="78"/>
        <v/>
      </c>
      <c r="X570" s="5" t="str" cm="1">
        <f t="array" ref="X570">IF(R570="Control",INDEX(IC!A:A,16-BIN2DEC(MID($B570,21,4))),"")</f>
        <v/>
      </c>
      <c r="Y570" s="5" t="str" cm="1">
        <f t="array" ref="Y570">IF(X570="CALL",INDEX(Subroutines!A:A,32-BIN2DEC(MID($B570,25,5))),"")</f>
        <v/>
      </c>
      <c r="Z570" s="5" t="str" cm="1">
        <f t="array" ref="Z570">IF(R570="Control",INDEX(EC!A:A,8-BIN2DEC(MID($B570,25,3))),"")</f>
        <v/>
      </c>
      <c r="AA570" s="5" t="str" cm="1">
        <f t="array" ref="AA570">IF(R570="Control",INDEX(SR!A:A,4-BIN2DEC(MID($B570,28,2))),"")</f>
        <v/>
      </c>
      <c r="AD570" t="s">
        <v>1137</v>
      </c>
      <c r="AJ570" s="1" t="s">
        <v>551</v>
      </c>
    </row>
    <row r="571" spans="1:36" x14ac:dyDescent="0.25">
      <c r="A571" s="4" t="str">
        <f t="shared" si="74"/>
        <v>239</v>
      </c>
      <c r="B571" s="2" t="s">
        <v>555</v>
      </c>
      <c r="C571" s="35"/>
      <c r="D571" s="3"/>
      <c r="E571" s="3"/>
      <c r="F571" s="3"/>
      <c r="G571" s="3"/>
      <c r="H571" s="3">
        <f t="shared" si="75"/>
        <v>0</v>
      </c>
      <c r="I571" s="27" t="str" cm="1">
        <f t="array" ref="I571">IF(H571=0,INDEX(Source1!A:A, 32-BIN2DEC(LEFT($B571,5))),"--")</f>
        <v>A</v>
      </c>
      <c r="J571" s="63" t="str">
        <f t="shared" si="73"/>
        <v>--</v>
      </c>
      <c r="K571" s="27" t="str" cm="1">
        <f t="array" ref="K571">IF(H571=0,INDEX(Dest1!A:A,32-BIN2DEC(MID($B571,6,5))),"--")</f>
        <v>TEMP</v>
      </c>
      <c r="L571" s="27">
        <f t="shared" si="76"/>
        <v>0</v>
      </c>
      <c r="M571" s="27" t="str" cm="1">
        <f t="array" ref="M571">IF(AND(I571&lt;&gt;"CONST",L571=0),INDEX(Source2!A:A,16-BIN2DEC(MID($B571,11,4))),"--")</f>
        <v>SIGMA</v>
      </c>
      <c r="N571" s="23" t="str" cm="1">
        <f t="array" ref="N571">IF(AND(I571&lt;&gt;"CONST",L571=0),INDEX('D2'!A:A,4-BIN2DEC(MID($B571,15,2))),"--")</f>
        <v>IND</v>
      </c>
      <c r="O571" s="6">
        <f t="shared" si="71"/>
        <v>1</v>
      </c>
      <c r="P571" s="6">
        <f t="shared" si="68"/>
        <v>0</v>
      </c>
      <c r="Q571" s="6">
        <f t="shared" si="69"/>
        <v>0</v>
      </c>
      <c r="R571" s="3" t="str" cm="1">
        <f t="array" ref="R571">INDEX(Types!A:A,1+BIN2DEC(MID($B571,20,2)))</f>
        <v>Control</v>
      </c>
      <c r="S571" s="3" t="str" cm="1">
        <f t="array" ref="S571">IF(R571="ALU",INDEX(ALUOps!A:A,32-BIN2DEC(MID($B571,22,5))),"")</f>
        <v/>
      </c>
      <c r="T571" s="3" t="str" cm="1">
        <f t="array" ref="T571">IF(R571="ALU",INDEX(Tmp!A:A,4-BIN2DEC(MID($B571,27,2))),"")</f>
        <v/>
      </c>
      <c r="U571" s="6" t="str">
        <f t="shared" si="77"/>
        <v/>
      </c>
      <c r="V571" t="str" cm="1">
        <f t="array" ref="V571">IF(R571="Jump",INDEX(Jcond!A:A,16-BIN2DEC(MID($B571,22,4))),"")</f>
        <v/>
      </c>
      <c r="W571" t="str">
        <f t="shared" si="78"/>
        <v/>
      </c>
      <c r="X571" s="5" t="str" cm="1">
        <f t="array" ref="X571">IF(R571="Control",INDEX(IC!A:A,16-BIN2DEC(MID($B571,21,4))),"")</f>
        <v>--</v>
      </c>
      <c r="Y571" s="5" t="str" cm="1">
        <f t="array" ref="Y571">IF(X571="CALL",INDEX(Subroutines!A:A,32-BIN2DEC(MID($B571,25,5))),"")</f>
        <v/>
      </c>
      <c r="Z571" s="5" t="str" cm="1">
        <f t="array" ref="Z571">IF(R571="Control",INDEX(EC!A:A,8-BIN2DEC(MID($B571,25,3))),"")</f>
        <v>--</v>
      </c>
      <c r="AA571" s="5" t="str" cm="1">
        <f t="array" ref="AA571">IF(R571="Control",INDEX(SR!A:A,4-BIN2DEC(MID($B571,28,2))),"")</f>
        <v>--</v>
      </c>
    </row>
    <row r="572" spans="1:36" x14ac:dyDescent="0.25">
      <c r="A572" s="4" t="str">
        <f t="shared" si="74"/>
        <v>23A</v>
      </c>
      <c r="B572" s="2" t="s">
        <v>556</v>
      </c>
      <c r="C572" s="35"/>
      <c r="D572" s="3"/>
      <c r="E572" s="3"/>
      <c r="F572" s="3"/>
      <c r="G572" s="3"/>
      <c r="H572" s="3">
        <f t="shared" si="75"/>
        <v>0</v>
      </c>
      <c r="I572" s="27" t="str" cm="1">
        <f t="array" ref="I572">IF(H572=0,INDEX(Source1!A:A, 32-BIN2DEC(LEFT($B572,5))),"--")</f>
        <v>SIGMA</v>
      </c>
      <c r="J572" s="63" t="str">
        <f t="shared" si="73"/>
        <v>--</v>
      </c>
      <c r="K572" s="27" t="str" cm="1">
        <f t="array" ref="K572">IF(H572=0,INDEX(Dest1!A:A,32-BIN2DEC(MID($B572,6,5))),"--")</f>
        <v>tmpB</v>
      </c>
      <c r="L572" s="27">
        <f t="shared" si="76"/>
        <v>1</v>
      </c>
      <c r="M572" s="27" t="str" cm="1">
        <f t="array" ref="M572">IF(AND(I572&lt;&gt;"CONST",L572=0),INDEX(Source2!A:A,16-BIN2DEC(MID($B572,11,4))),"--")</f>
        <v>--</v>
      </c>
      <c r="N572" s="23" t="str" cm="1">
        <f t="array" ref="N572">IF(AND(I572&lt;&gt;"CONST",L572=0),INDEX('D2'!A:A,4-BIN2DEC(MID($B572,15,2))),"--")</f>
        <v>--</v>
      </c>
      <c r="O572" s="6">
        <f t="shared" si="71"/>
        <v>0</v>
      </c>
      <c r="P572" s="6">
        <f t="shared" si="68"/>
        <v>0</v>
      </c>
      <c r="Q572" s="6">
        <f t="shared" si="69"/>
        <v>0</v>
      </c>
      <c r="R572" s="3" t="str" cm="1">
        <f t="array" ref="R572">INDEX(Types!A:A,1+BIN2DEC(MID($B572,20,2)))</f>
        <v>Control</v>
      </c>
      <c r="S572" s="3" t="str" cm="1">
        <f t="array" ref="S572">IF(R572="ALU",INDEX(ALUOps!A:A,32-BIN2DEC(MID($B572,22,5))),"")</f>
        <v/>
      </c>
      <c r="T572" s="3" t="str" cm="1">
        <f t="array" ref="T572">IF(R572="ALU",INDEX(Tmp!A:A,4-BIN2DEC(MID($B572,27,2))),"")</f>
        <v/>
      </c>
      <c r="U572" s="6" t="str">
        <f t="shared" si="77"/>
        <v/>
      </c>
      <c r="V572" t="str" cm="1">
        <f t="array" ref="V572">IF(R572="Jump",INDEX(Jcond!A:A,16-BIN2DEC(MID($B572,22,4))),"")</f>
        <v/>
      </c>
      <c r="W572" t="str">
        <f t="shared" si="78"/>
        <v/>
      </c>
      <c r="X572" s="5" t="str" cm="1">
        <f t="array" ref="X572">IF(R572="Control",INDEX(IC!A:A,16-BIN2DEC(MID($B572,21,4))),"")</f>
        <v>--</v>
      </c>
      <c r="Y572" s="5" t="str" cm="1">
        <f t="array" ref="Y572">IF(X572="CALL",INDEX(Subroutines!A:A,32-BIN2DEC(MID($B572,25,5))),"")</f>
        <v/>
      </c>
      <c r="Z572" s="5" t="str" cm="1">
        <f t="array" ref="Z572">IF(R572="Control",INDEX(EC!A:A,8-BIN2DEC(MID($B572,25,3))),"")</f>
        <v>MW</v>
      </c>
      <c r="AA572" s="5" t="str" cm="1">
        <f t="array" ref="AA572">IF(R572="Control",INDEX(SR!A:A,4-BIN2DEC(MID($B572,28,2))),"")</f>
        <v>SS</v>
      </c>
    </row>
    <row r="573" spans="1:36" s="9" customFormat="1" ht="15.75" thickBot="1" x14ac:dyDescent="0.3">
      <c r="A573" s="7" t="str">
        <f t="shared" si="74"/>
        <v>23B</v>
      </c>
      <c r="B573" s="8" t="s">
        <v>557</v>
      </c>
      <c r="C573" s="38"/>
      <c r="D573" s="10"/>
      <c r="E573" s="10"/>
      <c r="F573" s="10"/>
      <c r="G573" s="10"/>
      <c r="H573" s="10">
        <f t="shared" si="75"/>
        <v>0</v>
      </c>
      <c r="I573" s="30" t="str" cm="1">
        <f t="array" ref="I573">IF(H573=0,INDEX(Source1!A:A, 32-BIN2DEC(LEFT($B573,5))),"--")</f>
        <v>C</v>
      </c>
      <c r="J573" s="66" t="str">
        <f t="shared" si="73"/>
        <v>--</v>
      </c>
      <c r="K573" s="30" t="str" cm="1">
        <f t="array" ref="K573">IF(H573=0,INDEX(Dest1!A:A,32-BIN2DEC(MID($B573,6,5))),"--")</f>
        <v>TEMP</v>
      </c>
      <c r="L573" s="30">
        <f t="shared" si="76"/>
        <v>1</v>
      </c>
      <c r="M573" s="30" t="str" cm="1">
        <f t="array" ref="M573">IF(AND(I573&lt;&gt;"CONST",L573=0),INDEX(Source2!A:A,16-BIN2DEC(MID($B573,11,4))),"--")</f>
        <v>--</v>
      </c>
      <c r="N573" s="26" t="str" cm="1">
        <f t="array" ref="N573">IF(AND(I573&lt;&gt;"CONST",L573=0),INDEX('D2'!A:A,4-BIN2DEC(MID($B573,15,2))),"--")</f>
        <v>--</v>
      </c>
      <c r="O573" s="11">
        <f t="shared" si="71"/>
        <v>1</v>
      </c>
      <c r="P573" s="11">
        <f t="shared" si="68"/>
        <v>0</v>
      </c>
      <c r="Q573" s="11">
        <f t="shared" si="69"/>
        <v>0</v>
      </c>
      <c r="R573" s="10" t="str" cm="1">
        <f t="array" ref="R573">INDEX(Types!A:A,1+BIN2DEC(MID($B573,20,2)))</f>
        <v>Control</v>
      </c>
      <c r="S573" s="10" t="str" cm="1">
        <f t="array" ref="S573">IF(R573="ALU",INDEX(ALUOps!A:A,32-BIN2DEC(MID($B573,22,5))),"")</f>
        <v/>
      </c>
      <c r="T573" s="10" t="str" cm="1">
        <f t="array" ref="T573">IF(R573="ALU",INDEX(Tmp!A:A,4-BIN2DEC(MID($B573,27,2))),"")</f>
        <v/>
      </c>
      <c r="U573" s="11" t="str">
        <f t="shared" si="77"/>
        <v/>
      </c>
      <c r="V573" s="9" t="str" cm="1">
        <f t="array" ref="V573">IF(R573="Jump",INDEX(Jcond!A:A,16-BIN2DEC(MID($B573,22,4))),"")</f>
        <v/>
      </c>
      <c r="W573" s="9" t="str">
        <f t="shared" si="78"/>
        <v/>
      </c>
      <c r="X573" s="54" t="str" cm="1">
        <f t="array" ref="X573">IF(R573="Control",INDEX(IC!A:A,16-BIN2DEC(MID($B573,21,4))),"")</f>
        <v>CALL</v>
      </c>
      <c r="Y573" s="54" t="str" cm="1">
        <f t="array" ref="Y573">IF(X573="CALL",INDEX(Subroutines!A:A,32-BIN2DEC(MID($B573,25,5))),"")</f>
        <v>PUSHA</v>
      </c>
      <c r="Z573" s="54" t="str" cm="1">
        <f t="array" ref="Z573">IF(R573="Control",INDEX(EC!A:A,8-BIN2DEC(MID($B573,25,3))),"")</f>
        <v>MW</v>
      </c>
      <c r="AA573" s="54" t="str" cm="1">
        <f t="array" ref="AA573">IF(R573="Control",INDEX(SR!A:A,4-BIN2DEC(MID($B573,28,2))),"")</f>
        <v>--</v>
      </c>
      <c r="AE573" s="60" t="s">
        <v>1285</v>
      </c>
    </row>
    <row r="574" spans="1:36" x14ac:dyDescent="0.25">
      <c r="A574" s="4" t="str">
        <f t="shared" si="74"/>
        <v>23C</v>
      </c>
      <c r="B574" s="2" t="s">
        <v>558</v>
      </c>
      <c r="C574" s="35"/>
      <c r="D574" s="2" t="s">
        <v>553</v>
      </c>
      <c r="E574" s="2" t="s">
        <v>930</v>
      </c>
      <c r="F574" s="2" t="s">
        <v>462</v>
      </c>
      <c r="G574" s="2"/>
      <c r="H574" s="3">
        <f t="shared" si="75"/>
        <v>0</v>
      </c>
      <c r="I574" s="27" t="str" cm="1">
        <f t="array" ref="I574">IF(H574=0,INDEX(Source1!A:A, 32-BIN2DEC(LEFT($B574,5))),"--")</f>
        <v>SIGMA</v>
      </c>
      <c r="J574" s="63" t="str">
        <f t="shared" si="73"/>
        <v>--</v>
      </c>
      <c r="K574" s="27" t="str" cm="1">
        <f t="array" ref="K574">IF(H574=0,INDEX(Dest1!A:A,32-BIN2DEC(MID($B574,6,5))),"--")</f>
        <v>tmpB</v>
      </c>
      <c r="L574" s="27">
        <f t="shared" si="76"/>
        <v>0</v>
      </c>
      <c r="M574" s="27" t="str" cm="1">
        <f t="array" ref="M574">IF(AND(I574&lt;&gt;"CONST",L574=0),INDEX(Source2!A:A,16-BIN2DEC(MID($B574,11,4))),"--")</f>
        <v>SIGMA</v>
      </c>
      <c r="N574" s="23" t="str" cm="1">
        <f t="array" ref="N574">IF(AND(I574&lt;&gt;"CONST",L574=0),INDEX('D2'!A:A,4-BIN2DEC(MID($B574,15,2))),"--")</f>
        <v>IND</v>
      </c>
      <c r="O574" s="6">
        <f t="shared" si="71"/>
        <v>0</v>
      </c>
      <c r="P574" s="6">
        <f t="shared" si="68"/>
        <v>0</v>
      </c>
      <c r="Q574" s="6">
        <f t="shared" si="69"/>
        <v>0</v>
      </c>
      <c r="R574" s="3" t="str" cm="1">
        <f t="array" ref="R574">INDEX(Types!A:A,1+BIN2DEC(MID($B574,20,2)))</f>
        <v>Control</v>
      </c>
      <c r="S574" s="3" t="str" cm="1">
        <f t="array" ref="S574">IF(R574="ALU",INDEX(ALUOps!A:A,32-BIN2DEC(MID($B574,22,5))),"")</f>
        <v/>
      </c>
      <c r="T574" s="3" t="str" cm="1">
        <f t="array" ref="T574">IF(R574="ALU",INDEX(Tmp!A:A,4-BIN2DEC(MID($B574,27,2))),"")</f>
        <v/>
      </c>
      <c r="U574" s="6" t="str">
        <f t="shared" si="77"/>
        <v/>
      </c>
      <c r="V574" t="str" cm="1">
        <f t="array" ref="V574">IF(R574="Jump",INDEX(Jcond!A:A,16-BIN2DEC(MID($B574,22,4))),"")</f>
        <v/>
      </c>
      <c r="W574" t="str">
        <f t="shared" si="78"/>
        <v/>
      </c>
      <c r="X574" s="5" t="str" cm="1">
        <f t="array" ref="X574">IF(R574="Control",INDEX(IC!A:A,16-BIN2DEC(MID($B574,21,4))),"")</f>
        <v>--</v>
      </c>
      <c r="Y574" s="5" t="str" cm="1">
        <f t="array" ref="Y574">IF(X574="CALL",INDEX(Subroutines!A:A,32-BIN2DEC(MID($B574,25,5))),"")</f>
        <v/>
      </c>
      <c r="Z574" s="5" t="str" cm="1">
        <f t="array" ref="Z574">IF(R574="Control",INDEX(EC!A:A,8-BIN2DEC(MID($B574,25,3))),"")</f>
        <v>MW</v>
      </c>
      <c r="AA574" s="5" t="str" cm="1">
        <f t="array" ref="AA574">IF(R574="Control",INDEX(SR!A:A,4-BIN2DEC(MID($B574,28,2))),"")</f>
        <v>SS</v>
      </c>
      <c r="AC574" t="s">
        <v>1182</v>
      </c>
      <c r="AD574" s="61" t="s">
        <v>1322</v>
      </c>
      <c r="AJ574" s="1" t="s">
        <v>554</v>
      </c>
    </row>
    <row r="575" spans="1:36" x14ac:dyDescent="0.25">
      <c r="A575" s="4" t="str">
        <f t="shared" si="74"/>
        <v>23D</v>
      </c>
      <c r="B575" s="2" t="s">
        <v>560</v>
      </c>
      <c r="C575" s="35"/>
      <c r="D575" s="3"/>
      <c r="E575" s="3"/>
      <c r="F575" s="3"/>
      <c r="G575" s="3"/>
      <c r="H575" s="3">
        <f t="shared" si="75"/>
        <v>0</v>
      </c>
      <c r="I575" s="27" t="str" cm="1">
        <f t="array" ref="I575">IF(H575=0,INDEX(Source1!A:A, 32-BIN2DEC(LEFT($B575,5))),"--")</f>
        <v>D</v>
      </c>
      <c r="J575" s="63" t="str">
        <f t="shared" si="73"/>
        <v>--</v>
      </c>
      <c r="K575" s="27" t="str" cm="1">
        <f t="array" ref="K575">IF(H575=0,INDEX(Dest1!A:A,32-BIN2DEC(MID($B575,6,5))),"--")</f>
        <v>TEMP</v>
      </c>
      <c r="L575" s="27">
        <f t="shared" si="76"/>
        <v>1</v>
      </c>
      <c r="M575" s="27" t="str" cm="1">
        <f t="array" ref="M575">IF(AND(I575&lt;&gt;"CONST",L575=0),INDEX(Source2!A:A,16-BIN2DEC(MID($B575,11,4))),"--")</f>
        <v>--</v>
      </c>
      <c r="N575" s="23" t="str" cm="1">
        <f t="array" ref="N575">IF(AND(I575&lt;&gt;"CONST",L575=0),INDEX('D2'!A:A,4-BIN2DEC(MID($B575,15,2))),"--")</f>
        <v>--</v>
      </c>
      <c r="O575" s="6">
        <f t="shared" si="71"/>
        <v>1</v>
      </c>
      <c r="P575" s="6">
        <f t="shared" si="68"/>
        <v>0</v>
      </c>
      <c r="Q575" s="6">
        <f t="shared" si="69"/>
        <v>0</v>
      </c>
      <c r="R575" s="3" t="str" cm="1">
        <f t="array" ref="R575">INDEX(Types!A:A,1+BIN2DEC(MID($B575,20,2)))</f>
        <v>Control</v>
      </c>
      <c r="S575" s="3" t="str" cm="1">
        <f t="array" ref="S575">IF(R575="ALU",INDEX(ALUOps!A:A,32-BIN2DEC(MID($B575,22,5))),"")</f>
        <v/>
      </c>
      <c r="T575" s="3" t="str" cm="1">
        <f t="array" ref="T575">IF(R575="ALU",INDEX(Tmp!A:A,4-BIN2DEC(MID($B575,27,2))),"")</f>
        <v/>
      </c>
      <c r="U575" s="6" t="str">
        <f t="shared" si="77"/>
        <v/>
      </c>
      <c r="V575" t="str" cm="1">
        <f t="array" ref="V575">IF(R575="Jump",INDEX(Jcond!A:A,16-BIN2DEC(MID($B575,22,4))),"")</f>
        <v/>
      </c>
      <c r="W575" t="str">
        <f t="shared" si="78"/>
        <v/>
      </c>
      <c r="X575" s="5" t="str" cm="1">
        <f t="array" ref="X575">IF(R575="Control",INDEX(IC!A:A,16-BIN2DEC(MID($B575,21,4))),"")</f>
        <v>--</v>
      </c>
      <c r="Y575" s="5" t="str" cm="1">
        <f t="array" ref="Y575">IF(X575="CALL",INDEX(Subroutines!A:A,32-BIN2DEC(MID($B575,25,5))),"")</f>
        <v/>
      </c>
      <c r="Z575" s="5" t="str" cm="1">
        <f t="array" ref="Z575">IF(R575="Control",INDEX(EC!A:A,8-BIN2DEC(MID($B575,25,3))),"")</f>
        <v>--</v>
      </c>
      <c r="AA575" s="5" t="str" cm="1">
        <f t="array" ref="AA575">IF(R575="Control",INDEX(SR!A:A,4-BIN2DEC(MID($B575,28,2))),"")</f>
        <v>--</v>
      </c>
    </row>
    <row r="576" spans="1:36" x14ac:dyDescent="0.25">
      <c r="A576" s="4" t="str">
        <f t="shared" si="74"/>
        <v>23E</v>
      </c>
      <c r="B576" s="2" t="s">
        <v>558</v>
      </c>
      <c r="C576" s="35"/>
      <c r="D576" s="3"/>
      <c r="E576" s="3"/>
      <c r="F576" s="3"/>
      <c r="G576" s="3"/>
      <c r="H576" s="3">
        <f t="shared" si="75"/>
        <v>0</v>
      </c>
      <c r="I576" s="27" t="str" cm="1">
        <f t="array" ref="I576">IF(H576=0,INDEX(Source1!A:A, 32-BIN2DEC(LEFT($B576,5))),"--")</f>
        <v>SIGMA</v>
      </c>
      <c r="J576" s="63" t="str">
        <f t="shared" si="73"/>
        <v>--</v>
      </c>
      <c r="K576" s="27" t="str" cm="1">
        <f t="array" ref="K576">IF(H576=0,INDEX(Dest1!A:A,32-BIN2DEC(MID($B576,6,5))),"--")</f>
        <v>tmpB</v>
      </c>
      <c r="L576" s="27">
        <f t="shared" si="76"/>
        <v>0</v>
      </c>
      <c r="M576" s="27" t="str" cm="1">
        <f t="array" ref="M576">IF(AND(I576&lt;&gt;"CONST",L576=0),INDEX(Source2!A:A,16-BIN2DEC(MID($B576,11,4))),"--")</f>
        <v>SIGMA</v>
      </c>
      <c r="N576" s="23" t="str" cm="1">
        <f t="array" ref="N576">IF(AND(I576&lt;&gt;"CONST",L576=0),INDEX('D2'!A:A,4-BIN2DEC(MID($B576,15,2))),"--")</f>
        <v>IND</v>
      </c>
      <c r="O576" s="6">
        <f t="shared" si="71"/>
        <v>0</v>
      </c>
      <c r="P576" s="6">
        <f t="shared" si="68"/>
        <v>0</v>
      </c>
      <c r="Q576" s="6">
        <f t="shared" si="69"/>
        <v>0</v>
      </c>
      <c r="R576" s="3" t="str" cm="1">
        <f t="array" ref="R576">INDEX(Types!A:A,1+BIN2DEC(MID($B576,20,2)))</f>
        <v>Control</v>
      </c>
      <c r="S576" s="3" t="str" cm="1">
        <f t="array" ref="S576">IF(R576="ALU",INDEX(ALUOps!A:A,32-BIN2DEC(MID($B576,22,5))),"")</f>
        <v/>
      </c>
      <c r="T576" s="3" t="str" cm="1">
        <f t="array" ref="T576">IF(R576="ALU",INDEX(Tmp!A:A,4-BIN2DEC(MID($B576,27,2))),"")</f>
        <v/>
      </c>
      <c r="U576" s="6" t="str">
        <f t="shared" si="77"/>
        <v/>
      </c>
      <c r="V576" t="str" cm="1">
        <f t="array" ref="V576">IF(R576="Jump",INDEX(Jcond!A:A,16-BIN2DEC(MID($B576,22,4))),"")</f>
        <v/>
      </c>
      <c r="W576" t="str">
        <f t="shared" si="78"/>
        <v/>
      </c>
      <c r="X576" s="5" t="str" cm="1">
        <f t="array" ref="X576">IF(R576="Control",INDEX(IC!A:A,16-BIN2DEC(MID($B576,21,4))),"")</f>
        <v>--</v>
      </c>
      <c r="Y576" s="5" t="str" cm="1">
        <f t="array" ref="Y576">IF(X576="CALL",INDEX(Subroutines!A:A,32-BIN2DEC(MID($B576,25,5))),"")</f>
        <v/>
      </c>
      <c r="Z576" s="5" t="str" cm="1">
        <f t="array" ref="Z576">IF(R576="Control",INDEX(EC!A:A,8-BIN2DEC(MID($B576,25,3))),"")</f>
        <v>MW</v>
      </c>
      <c r="AA576" s="5" t="str" cm="1">
        <f t="array" ref="AA576">IF(R576="Control",INDEX(SR!A:A,4-BIN2DEC(MID($B576,28,2))),"")</f>
        <v>SS</v>
      </c>
    </row>
    <row r="577" spans="1:36" x14ac:dyDescent="0.25">
      <c r="A577" s="4" t="str">
        <f t="shared" si="74"/>
        <v>23F</v>
      </c>
      <c r="B577" s="2" t="s">
        <v>561</v>
      </c>
      <c r="C577" s="35"/>
      <c r="D577" s="3"/>
      <c r="E577" s="3"/>
      <c r="F577" s="3"/>
      <c r="G577" s="3"/>
      <c r="H577" s="3">
        <f t="shared" si="75"/>
        <v>0</v>
      </c>
      <c r="I577" s="27" t="str" cm="1">
        <f t="array" ref="I577">IF(H577=0,INDEX(Source1!A:A, 32-BIN2DEC(LEFT($B577,5))),"--")</f>
        <v>B</v>
      </c>
      <c r="J577" s="63" t="str">
        <f t="shared" si="73"/>
        <v>--</v>
      </c>
      <c r="K577" s="27" t="str" cm="1">
        <f t="array" ref="K577">IF(H577=0,INDEX(Dest1!A:A,32-BIN2DEC(MID($B577,6,5))),"--")</f>
        <v>TEMP</v>
      </c>
      <c r="L577" s="27">
        <f t="shared" si="76"/>
        <v>1</v>
      </c>
      <c r="M577" s="27" t="str" cm="1">
        <f t="array" ref="M577">IF(AND(I577&lt;&gt;"CONST",L577=0),INDEX(Source2!A:A,16-BIN2DEC(MID($B577,11,4))),"--")</f>
        <v>--</v>
      </c>
      <c r="N577" s="23" t="str" cm="1">
        <f t="array" ref="N577">IF(AND(I577&lt;&gt;"CONST",L577=0),INDEX('D2'!A:A,4-BIN2DEC(MID($B577,15,2))),"--")</f>
        <v>--</v>
      </c>
      <c r="O577" s="6">
        <f t="shared" si="71"/>
        <v>1</v>
      </c>
      <c r="P577" s="6">
        <f t="shared" si="68"/>
        <v>0</v>
      </c>
      <c r="Q577" s="6">
        <f t="shared" si="69"/>
        <v>0</v>
      </c>
      <c r="R577" s="3" t="str" cm="1">
        <f t="array" ref="R577">INDEX(Types!A:A,1+BIN2DEC(MID($B577,20,2)))</f>
        <v>Control</v>
      </c>
      <c r="S577" s="3" t="str" cm="1">
        <f t="array" ref="S577">IF(R577="ALU",INDEX(ALUOps!A:A,32-BIN2DEC(MID($B577,22,5))),"")</f>
        <v/>
      </c>
      <c r="T577" s="3" t="str" cm="1">
        <f t="array" ref="T577">IF(R577="ALU",INDEX(Tmp!A:A,4-BIN2DEC(MID($B577,27,2))),"")</f>
        <v/>
      </c>
      <c r="U577" s="6" t="str">
        <f t="shared" si="77"/>
        <v/>
      </c>
      <c r="V577" t="str" cm="1">
        <f t="array" ref="V577">IF(R577="Jump",INDEX(Jcond!A:A,16-BIN2DEC(MID($B577,22,4))),"")</f>
        <v/>
      </c>
      <c r="W577" t="str">
        <f t="shared" si="78"/>
        <v/>
      </c>
      <c r="X577" s="5" t="str" cm="1">
        <f t="array" ref="X577">IF(R577="Control",INDEX(IC!A:A,16-BIN2DEC(MID($B577,21,4))),"")</f>
        <v>--</v>
      </c>
      <c r="Y577" s="5" t="str" cm="1">
        <f t="array" ref="Y577">IF(X577="CALL",INDEX(Subroutines!A:A,32-BIN2DEC(MID($B577,25,5))),"")</f>
        <v/>
      </c>
      <c r="Z577" s="5" t="str" cm="1">
        <f t="array" ref="Z577">IF(R577="Control",INDEX(EC!A:A,8-BIN2DEC(MID($B577,25,3))),"")</f>
        <v>--</v>
      </c>
      <c r="AA577" s="5" t="str" cm="1">
        <f t="array" ref="AA577">IF(R577="Control",INDEX(SR!A:A,4-BIN2DEC(MID($B577,28,2))),"")</f>
        <v>--</v>
      </c>
    </row>
    <row r="578" spans="1:36" x14ac:dyDescent="0.25">
      <c r="A578" s="4" t="str">
        <f t="shared" si="74"/>
        <v>240</v>
      </c>
      <c r="B578" s="2" t="s">
        <v>558</v>
      </c>
      <c r="C578" s="35"/>
      <c r="D578" s="2" t="s">
        <v>559</v>
      </c>
      <c r="E578" s="2" t="s">
        <v>930</v>
      </c>
      <c r="F578" s="2" t="s">
        <v>928</v>
      </c>
      <c r="G578" s="2"/>
      <c r="H578" s="3">
        <f t="shared" si="75"/>
        <v>0</v>
      </c>
      <c r="I578" s="27" t="str" cm="1">
        <f t="array" ref="I578">IF(H578=0,INDEX(Source1!A:A, 32-BIN2DEC(LEFT($B578,5))),"--")</f>
        <v>SIGMA</v>
      </c>
      <c r="J578" s="63" t="str">
        <f t="shared" ref="J578:J641" si="79">IF(I578="CONST",31-BIN2DEC(MID($B578,12,5)),"--")</f>
        <v>--</v>
      </c>
      <c r="K578" s="27" t="str" cm="1">
        <f t="array" ref="K578">IF(H578=0,INDEX(Dest1!A:A,32-BIN2DEC(MID($B578,6,5))),"--")</f>
        <v>tmpB</v>
      </c>
      <c r="L578" s="27">
        <f t="shared" si="76"/>
        <v>0</v>
      </c>
      <c r="M578" s="27" t="str" cm="1">
        <f t="array" ref="M578">IF(AND(I578&lt;&gt;"CONST",L578=0),INDEX(Source2!A:A,16-BIN2DEC(MID($B578,11,4))),"--")</f>
        <v>SIGMA</v>
      </c>
      <c r="N578" s="23" t="str" cm="1">
        <f t="array" ref="N578">IF(AND(I578&lt;&gt;"CONST",L578=0),INDEX('D2'!A:A,4-BIN2DEC(MID($B578,15,2))),"--")</f>
        <v>IND</v>
      </c>
      <c r="O578" s="6">
        <f t="shared" si="71"/>
        <v>0</v>
      </c>
      <c r="P578" s="6">
        <f t="shared" si="68"/>
        <v>0</v>
      </c>
      <c r="Q578" s="6">
        <f t="shared" si="69"/>
        <v>0</v>
      </c>
      <c r="R578" s="3" t="str" cm="1">
        <f t="array" ref="R578">INDEX(Types!A:A,1+BIN2DEC(MID($B578,20,2)))</f>
        <v>Control</v>
      </c>
      <c r="S578" s="3" t="str" cm="1">
        <f t="array" ref="S578">IF(R578="ALU",INDEX(ALUOps!A:A,32-BIN2DEC(MID($B578,22,5))),"")</f>
        <v/>
      </c>
      <c r="T578" s="3" t="str" cm="1">
        <f t="array" ref="T578">IF(R578="ALU",INDEX(Tmp!A:A,4-BIN2DEC(MID($B578,27,2))),"")</f>
        <v/>
      </c>
      <c r="U578" s="6" t="str">
        <f t="shared" si="77"/>
        <v/>
      </c>
      <c r="V578" t="str" cm="1">
        <f t="array" ref="V578">IF(R578="Jump",INDEX(Jcond!A:A,16-BIN2DEC(MID($B578,22,4))),"")</f>
        <v/>
      </c>
      <c r="W578" t="str">
        <f t="shared" si="78"/>
        <v/>
      </c>
      <c r="X578" s="5" t="str" cm="1">
        <f t="array" ref="X578">IF(R578="Control",INDEX(IC!A:A,16-BIN2DEC(MID($B578,21,4))),"")</f>
        <v>--</v>
      </c>
      <c r="Y578" s="5" t="str" cm="1">
        <f t="array" ref="Y578">IF(X578="CALL",INDEX(Subroutines!A:A,32-BIN2DEC(MID($B578,25,5))),"")</f>
        <v/>
      </c>
      <c r="Z578" s="5" t="str" cm="1">
        <f t="array" ref="Z578">IF(R578="Control",INDEX(EC!A:A,8-BIN2DEC(MID($B578,25,3))),"")</f>
        <v>MW</v>
      </c>
      <c r="AA578" s="5" t="str" cm="1">
        <f t="array" ref="AA578">IF(R578="Control",INDEX(SR!A:A,4-BIN2DEC(MID($B578,28,2))),"")</f>
        <v>SS</v>
      </c>
      <c r="AJ578" s="1" t="s">
        <v>554</v>
      </c>
    </row>
    <row r="579" spans="1:36" x14ac:dyDescent="0.25">
      <c r="A579" s="4" t="str">
        <f t="shared" ref="A579:A642" si="80">DEC2HEX(ROW(A578)-ROW($A$1),3)</f>
        <v>241</v>
      </c>
      <c r="B579" s="2" t="s">
        <v>563</v>
      </c>
      <c r="C579" s="35"/>
      <c r="D579" s="3"/>
      <c r="E579" s="3"/>
      <c r="F579" s="3"/>
      <c r="G579" s="3"/>
      <c r="H579" s="3">
        <f t="shared" ref="H579:H642" si="81">IF(BIN2DEC(LEFT($B579,10))=0,1,0)</f>
        <v>0</v>
      </c>
      <c r="I579" s="27" t="str" cm="1">
        <f t="array" ref="I579">IF(H579=0,INDEX(Source1!A:A, 32-BIN2DEC(LEFT($B579,5))),"--")</f>
        <v>SP</v>
      </c>
      <c r="J579" s="63" t="str">
        <f t="shared" si="79"/>
        <v>--</v>
      </c>
      <c r="K579" s="27" t="str" cm="1">
        <f t="array" ref="K579">IF(H579=0,INDEX(Dest1!A:A,32-BIN2DEC(MID($B579,6,5))),"--")</f>
        <v>TEMP</v>
      </c>
      <c r="L579" s="27">
        <f t="shared" ref="L579:L642" si="82">IF(BIN2DEC(MID($B579,11,6))=0,1,0)</f>
        <v>1</v>
      </c>
      <c r="M579" s="27" t="str" cm="1">
        <f t="array" ref="M579">IF(AND(I579&lt;&gt;"CONST",L579=0),INDEX(Source2!A:A,16-BIN2DEC(MID($B579,11,4))),"--")</f>
        <v>--</v>
      </c>
      <c r="N579" s="23" t="str" cm="1">
        <f t="array" ref="N579">IF(AND(I579&lt;&gt;"CONST",L579=0),INDEX('D2'!A:A,4-BIN2DEC(MID($B579,15,2))),"--")</f>
        <v>--</v>
      </c>
      <c r="O579" s="6">
        <f t="shared" si="71"/>
        <v>1</v>
      </c>
      <c r="P579" s="6">
        <f t="shared" si="68"/>
        <v>0</v>
      </c>
      <c r="Q579" s="6">
        <f t="shared" si="69"/>
        <v>0</v>
      </c>
      <c r="R579" s="3" t="str" cm="1">
        <f t="array" ref="R579">INDEX(Types!A:A,1+BIN2DEC(MID($B579,20,2)))</f>
        <v>Control</v>
      </c>
      <c r="S579" s="3" t="str" cm="1">
        <f t="array" ref="S579">IF(R579="ALU",INDEX(ALUOps!A:A,32-BIN2DEC(MID($B579,22,5))),"")</f>
        <v/>
      </c>
      <c r="T579" s="3" t="str" cm="1">
        <f t="array" ref="T579">IF(R579="ALU",INDEX(Tmp!A:A,4-BIN2DEC(MID($B579,27,2))),"")</f>
        <v/>
      </c>
      <c r="U579" s="6" t="str">
        <f t="shared" ref="U579:U642" si="83">IF(R579="ALU",1-BIN2DEC(MID($B579,29,1)),"")</f>
        <v/>
      </c>
      <c r="V579" t="str" cm="1">
        <f t="array" ref="V579">IF(R579="Jump",INDEX(Jcond!A:A,16-BIN2DEC(MID($B579,22,4))),"")</f>
        <v/>
      </c>
      <c r="W579" t="str">
        <f t="shared" si="78"/>
        <v/>
      </c>
      <c r="X579" s="5" t="str" cm="1">
        <f t="array" ref="X579">IF(R579="Control",INDEX(IC!A:A,16-BIN2DEC(MID($B579,21,4))),"")</f>
        <v>--</v>
      </c>
      <c r="Y579" s="5" t="str" cm="1">
        <f t="array" ref="Y579">IF(X579="CALL",INDEX(Subroutines!A:A,32-BIN2DEC(MID($B579,25,5))),"")</f>
        <v/>
      </c>
      <c r="Z579" s="5" t="str" cm="1">
        <f t="array" ref="Z579">IF(R579="Control",INDEX(EC!A:A,8-BIN2DEC(MID($B579,25,3))),"")</f>
        <v>--</v>
      </c>
      <c r="AA579" s="5" t="str" cm="1">
        <f t="array" ref="AA579">IF(R579="Control",INDEX(SR!A:A,4-BIN2DEC(MID($B579,28,2))),"")</f>
        <v>--</v>
      </c>
    </row>
    <row r="580" spans="1:36" x14ac:dyDescent="0.25">
      <c r="A580" s="4" t="str">
        <f t="shared" si="80"/>
        <v>242</v>
      </c>
      <c r="B580" s="2" t="s">
        <v>558</v>
      </c>
      <c r="C580" s="35"/>
      <c r="D580" s="3"/>
      <c r="E580" s="3"/>
      <c r="F580" s="3"/>
      <c r="G580" s="3"/>
      <c r="H580" s="3">
        <f t="shared" si="81"/>
        <v>0</v>
      </c>
      <c r="I580" s="27" t="str" cm="1">
        <f t="array" ref="I580">IF(H580=0,INDEX(Source1!A:A, 32-BIN2DEC(LEFT($B580,5))),"--")</f>
        <v>SIGMA</v>
      </c>
      <c r="J580" s="63" t="str">
        <f t="shared" si="79"/>
        <v>--</v>
      </c>
      <c r="K580" s="27" t="str" cm="1">
        <f t="array" ref="K580">IF(H580=0,INDEX(Dest1!A:A,32-BIN2DEC(MID($B580,6,5))),"--")</f>
        <v>tmpB</v>
      </c>
      <c r="L580" s="27">
        <f t="shared" si="82"/>
        <v>0</v>
      </c>
      <c r="M580" s="27" t="str" cm="1">
        <f t="array" ref="M580">IF(AND(I580&lt;&gt;"CONST",L580=0),INDEX(Source2!A:A,16-BIN2DEC(MID($B580,11,4))),"--")</f>
        <v>SIGMA</v>
      </c>
      <c r="N580" s="23" t="str" cm="1">
        <f t="array" ref="N580">IF(AND(I580&lt;&gt;"CONST",L580=0),INDEX('D2'!A:A,4-BIN2DEC(MID($B580,15,2))),"--")</f>
        <v>IND</v>
      </c>
      <c r="O580" s="6">
        <f t="shared" si="71"/>
        <v>0</v>
      </c>
      <c r="P580" s="6">
        <f t="shared" si="68"/>
        <v>0</v>
      </c>
      <c r="Q580" s="6">
        <f t="shared" si="69"/>
        <v>0</v>
      </c>
      <c r="R580" s="3" t="str" cm="1">
        <f t="array" ref="R580">INDEX(Types!A:A,1+BIN2DEC(MID($B580,20,2)))</f>
        <v>Control</v>
      </c>
      <c r="S580" s="3" t="str" cm="1">
        <f t="array" ref="S580">IF(R580="ALU",INDEX(ALUOps!A:A,32-BIN2DEC(MID($B580,22,5))),"")</f>
        <v/>
      </c>
      <c r="T580" s="3" t="str" cm="1">
        <f t="array" ref="T580">IF(R580="ALU",INDEX(Tmp!A:A,4-BIN2DEC(MID($B580,27,2))),"")</f>
        <v/>
      </c>
      <c r="U580" s="6" t="str">
        <f t="shared" si="83"/>
        <v/>
      </c>
      <c r="V580" t="str" cm="1">
        <f t="array" ref="V580">IF(R580="Jump",INDEX(Jcond!A:A,16-BIN2DEC(MID($B580,22,4))),"")</f>
        <v/>
      </c>
      <c r="W580" t="str">
        <f t="shared" si="78"/>
        <v/>
      </c>
      <c r="X580" s="5" t="str" cm="1">
        <f t="array" ref="X580">IF(R580="Control",INDEX(IC!A:A,16-BIN2DEC(MID($B580,21,4))),"")</f>
        <v>--</v>
      </c>
      <c r="Y580" s="5" t="str" cm="1">
        <f t="array" ref="Y580">IF(X580="CALL",INDEX(Subroutines!A:A,32-BIN2DEC(MID($B580,25,5))),"")</f>
        <v/>
      </c>
      <c r="Z580" s="5" t="str" cm="1">
        <f t="array" ref="Z580">IF(R580="Control",INDEX(EC!A:A,8-BIN2DEC(MID($B580,25,3))),"")</f>
        <v>MW</v>
      </c>
      <c r="AA580" s="5" t="str" cm="1">
        <f t="array" ref="AA580">IF(R580="Control",INDEX(SR!A:A,4-BIN2DEC(MID($B580,28,2))),"")</f>
        <v>SS</v>
      </c>
    </row>
    <row r="581" spans="1:36" x14ac:dyDescent="0.25">
      <c r="A581" s="4" t="str">
        <f t="shared" si="80"/>
        <v>243</v>
      </c>
      <c r="B581" s="2" t="s">
        <v>564</v>
      </c>
      <c r="C581" s="35"/>
      <c r="D581" s="3"/>
      <c r="E581" s="3"/>
      <c r="F581" s="3"/>
      <c r="G581" s="3"/>
      <c r="H581" s="3">
        <f t="shared" si="81"/>
        <v>0</v>
      </c>
      <c r="I581" s="27" t="str" cm="1">
        <f t="array" ref="I581">IF(H581=0,INDEX(Source1!A:A, 32-BIN2DEC(LEFT($B581,5))),"--")</f>
        <v>BP</v>
      </c>
      <c r="J581" s="63" t="str">
        <f t="shared" si="79"/>
        <v>--</v>
      </c>
      <c r="K581" s="27" t="str" cm="1">
        <f t="array" ref="K581">IF(H581=0,INDEX(Dest1!A:A,32-BIN2DEC(MID($B581,6,5))),"--")</f>
        <v>TEMP</v>
      </c>
      <c r="L581" s="27">
        <f t="shared" si="82"/>
        <v>1</v>
      </c>
      <c r="M581" s="27" t="str" cm="1">
        <f t="array" ref="M581">IF(AND(I581&lt;&gt;"CONST",L581=0),INDEX(Source2!A:A,16-BIN2DEC(MID($B581,11,4))),"--")</f>
        <v>--</v>
      </c>
      <c r="N581" s="23" t="str" cm="1">
        <f t="array" ref="N581">IF(AND(I581&lt;&gt;"CONST",L581=0),INDEX('D2'!A:A,4-BIN2DEC(MID($B581,15,2))),"--")</f>
        <v>--</v>
      </c>
      <c r="O581" s="6">
        <f t="shared" si="71"/>
        <v>1</v>
      </c>
      <c r="P581" s="6">
        <f t="shared" si="68"/>
        <v>0</v>
      </c>
      <c r="Q581" s="6">
        <f t="shared" si="69"/>
        <v>0</v>
      </c>
      <c r="R581" s="3" t="str" cm="1">
        <f t="array" ref="R581">INDEX(Types!A:A,1+BIN2DEC(MID($B581,20,2)))</f>
        <v>Control</v>
      </c>
      <c r="S581" s="3" t="str" cm="1">
        <f t="array" ref="S581">IF(R581="ALU",INDEX(ALUOps!A:A,32-BIN2DEC(MID($B581,22,5))),"")</f>
        <v/>
      </c>
      <c r="T581" s="3" t="str" cm="1">
        <f t="array" ref="T581">IF(R581="ALU",INDEX(Tmp!A:A,4-BIN2DEC(MID($B581,27,2))),"")</f>
        <v/>
      </c>
      <c r="U581" s="6" t="str">
        <f t="shared" si="83"/>
        <v/>
      </c>
      <c r="V581" t="str" cm="1">
        <f t="array" ref="V581">IF(R581="Jump",INDEX(Jcond!A:A,16-BIN2DEC(MID($B581,22,4))),"")</f>
        <v/>
      </c>
      <c r="W581" t="str">
        <f t="shared" si="78"/>
        <v/>
      </c>
      <c r="X581" s="5" t="str" cm="1">
        <f t="array" ref="X581">IF(R581="Control",INDEX(IC!A:A,16-BIN2DEC(MID($B581,21,4))),"")</f>
        <v>--</v>
      </c>
      <c r="Y581" s="5" t="str" cm="1">
        <f t="array" ref="Y581">IF(X581="CALL",INDEX(Subroutines!A:A,32-BIN2DEC(MID($B581,25,5))),"")</f>
        <v/>
      </c>
      <c r="Z581" s="5" t="str" cm="1">
        <f t="array" ref="Z581">IF(R581="Control",INDEX(EC!A:A,8-BIN2DEC(MID($B581,25,3))),"")</f>
        <v>--</v>
      </c>
      <c r="AA581" s="5" t="str" cm="1">
        <f t="array" ref="AA581">IF(R581="Control",INDEX(SR!A:A,4-BIN2DEC(MID($B581,28,2))),"")</f>
        <v>--</v>
      </c>
    </row>
    <row r="582" spans="1:36" x14ac:dyDescent="0.25">
      <c r="A582" s="4" t="str">
        <f t="shared" si="80"/>
        <v>244</v>
      </c>
      <c r="B582" s="2" t="s">
        <v>558</v>
      </c>
      <c r="C582" s="35"/>
      <c r="D582" s="2" t="s">
        <v>562</v>
      </c>
      <c r="E582" s="2" t="s">
        <v>930</v>
      </c>
      <c r="F582" s="2" t="s">
        <v>488</v>
      </c>
      <c r="G582" s="2"/>
      <c r="H582" s="3">
        <f t="shared" si="81"/>
        <v>0</v>
      </c>
      <c r="I582" s="27" t="str" cm="1">
        <f t="array" ref="I582">IF(H582=0,INDEX(Source1!A:A, 32-BIN2DEC(LEFT($B582,5))),"--")</f>
        <v>SIGMA</v>
      </c>
      <c r="J582" s="63" t="str">
        <f t="shared" si="79"/>
        <v>--</v>
      </c>
      <c r="K582" s="27" t="str" cm="1">
        <f t="array" ref="K582">IF(H582=0,INDEX(Dest1!A:A,32-BIN2DEC(MID($B582,6,5))),"--")</f>
        <v>tmpB</v>
      </c>
      <c r="L582" s="27">
        <f t="shared" si="82"/>
        <v>0</v>
      </c>
      <c r="M582" s="27" t="str" cm="1">
        <f t="array" ref="M582">IF(AND(I582&lt;&gt;"CONST",L582=0),INDEX(Source2!A:A,16-BIN2DEC(MID($B582,11,4))),"--")</f>
        <v>SIGMA</v>
      </c>
      <c r="N582" s="23" t="str" cm="1">
        <f t="array" ref="N582">IF(AND(I582&lt;&gt;"CONST",L582=0),INDEX('D2'!A:A,4-BIN2DEC(MID($B582,15,2))),"--")</f>
        <v>IND</v>
      </c>
      <c r="O582" s="6">
        <f t="shared" si="71"/>
        <v>0</v>
      </c>
      <c r="P582" s="6">
        <f t="shared" si="68"/>
        <v>0</v>
      </c>
      <c r="Q582" s="6">
        <f t="shared" si="69"/>
        <v>0</v>
      </c>
      <c r="R582" s="3" t="str" cm="1">
        <f t="array" ref="R582">INDEX(Types!A:A,1+BIN2DEC(MID($B582,20,2)))</f>
        <v>Control</v>
      </c>
      <c r="S582" s="3" t="str" cm="1">
        <f t="array" ref="S582">IF(R582="ALU",INDEX(ALUOps!A:A,32-BIN2DEC(MID($B582,22,5))),"")</f>
        <v/>
      </c>
      <c r="T582" s="3" t="str" cm="1">
        <f t="array" ref="T582">IF(R582="ALU",INDEX(Tmp!A:A,4-BIN2DEC(MID($B582,27,2))),"")</f>
        <v/>
      </c>
      <c r="U582" s="6" t="str">
        <f t="shared" si="83"/>
        <v/>
      </c>
      <c r="V582" t="str" cm="1">
        <f t="array" ref="V582">IF(R582="Jump",INDEX(Jcond!A:A,16-BIN2DEC(MID($B582,22,4))),"")</f>
        <v/>
      </c>
      <c r="W582" t="str">
        <f t="shared" si="78"/>
        <v/>
      </c>
      <c r="X582" s="5" t="str" cm="1">
        <f t="array" ref="X582">IF(R582="Control",INDEX(IC!A:A,16-BIN2DEC(MID($B582,21,4))),"")</f>
        <v>--</v>
      </c>
      <c r="Y582" s="5" t="str" cm="1">
        <f t="array" ref="Y582">IF(X582="CALL",INDEX(Subroutines!A:A,32-BIN2DEC(MID($B582,25,5))),"")</f>
        <v/>
      </c>
      <c r="Z582" s="5" t="str" cm="1">
        <f t="array" ref="Z582">IF(R582="Control",INDEX(EC!A:A,8-BIN2DEC(MID($B582,25,3))),"")</f>
        <v>MW</v>
      </c>
      <c r="AA582" s="5" t="str" cm="1">
        <f t="array" ref="AA582">IF(R582="Control",INDEX(SR!A:A,4-BIN2DEC(MID($B582,28,2))),"")</f>
        <v>SS</v>
      </c>
      <c r="AJ582" s="1" t="s">
        <v>554</v>
      </c>
    </row>
    <row r="583" spans="1:36" x14ac:dyDescent="0.25">
      <c r="A583" s="4" t="str">
        <f t="shared" si="80"/>
        <v>245</v>
      </c>
      <c r="B583" s="2" t="s">
        <v>566</v>
      </c>
      <c r="C583" s="35"/>
      <c r="D583" s="3"/>
      <c r="E583" s="3"/>
      <c r="F583" s="3"/>
      <c r="G583" s="3"/>
      <c r="H583" s="3">
        <f t="shared" si="81"/>
        <v>0</v>
      </c>
      <c r="I583" s="27" t="str" cm="1">
        <f t="array" ref="I583">IF(H583=0,INDEX(Source1!A:A, 32-BIN2DEC(LEFT($B583,5))),"--")</f>
        <v>SI</v>
      </c>
      <c r="J583" s="63" t="str">
        <f t="shared" si="79"/>
        <v>--</v>
      </c>
      <c r="K583" s="27" t="str" cm="1">
        <f t="array" ref="K583">IF(H583=0,INDEX(Dest1!A:A,32-BIN2DEC(MID($B583,6,5))),"--")</f>
        <v>TEMP</v>
      </c>
      <c r="L583" s="27">
        <f t="shared" si="82"/>
        <v>1</v>
      </c>
      <c r="M583" s="27" t="str" cm="1">
        <f t="array" ref="M583">IF(AND(I583&lt;&gt;"CONST",L583=0),INDEX(Source2!A:A,16-BIN2DEC(MID($B583,11,4))),"--")</f>
        <v>--</v>
      </c>
      <c r="N583" s="23" t="str" cm="1">
        <f t="array" ref="N583">IF(AND(I583&lt;&gt;"CONST",L583=0),INDEX('D2'!A:A,4-BIN2DEC(MID($B583,15,2))),"--")</f>
        <v>--</v>
      </c>
      <c r="O583" s="6">
        <f t="shared" si="71"/>
        <v>1</v>
      </c>
      <c r="P583" s="6">
        <f t="shared" si="68"/>
        <v>0</v>
      </c>
      <c r="Q583" s="6">
        <f t="shared" si="69"/>
        <v>0</v>
      </c>
      <c r="R583" s="3" t="str" cm="1">
        <f t="array" ref="R583">INDEX(Types!A:A,1+BIN2DEC(MID($B583,20,2)))</f>
        <v>Control</v>
      </c>
      <c r="S583" s="3" t="str" cm="1">
        <f t="array" ref="S583">IF(R583="ALU",INDEX(ALUOps!A:A,32-BIN2DEC(MID($B583,22,5))),"")</f>
        <v/>
      </c>
      <c r="T583" s="3" t="str" cm="1">
        <f t="array" ref="T583">IF(R583="ALU",INDEX(Tmp!A:A,4-BIN2DEC(MID($B583,27,2))),"")</f>
        <v/>
      </c>
      <c r="U583" s="6" t="str">
        <f t="shared" si="83"/>
        <v/>
      </c>
      <c r="V583" t="str" cm="1">
        <f t="array" ref="V583">IF(R583="Jump",INDEX(Jcond!A:A,16-BIN2DEC(MID($B583,22,4))),"")</f>
        <v/>
      </c>
      <c r="W583" t="str">
        <f t="shared" ref="W583:W646" si="84">IF(R583="Jump",15-BIN2DEC(MID($B583,26,4)),"")</f>
        <v/>
      </c>
      <c r="X583" s="5" t="str" cm="1">
        <f t="array" ref="X583">IF(R583="Control",INDEX(IC!A:A,16-BIN2DEC(MID($B583,21,4))),"")</f>
        <v>--</v>
      </c>
      <c r="Y583" s="5" t="str" cm="1">
        <f t="array" ref="Y583">IF(X583="CALL",INDEX(Subroutines!A:A,32-BIN2DEC(MID($B583,25,5))),"")</f>
        <v/>
      </c>
      <c r="Z583" s="5" t="str" cm="1">
        <f t="array" ref="Z583">IF(R583="Control",INDEX(EC!A:A,8-BIN2DEC(MID($B583,25,3))),"")</f>
        <v>--</v>
      </c>
      <c r="AA583" s="5" t="str" cm="1">
        <f t="array" ref="AA583">IF(R583="Control",INDEX(SR!A:A,4-BIN2DEC(MID($B583,28,2))),"")</f>
        <v>--</v>
      </c>
    </row>
    <row r="584" spans="1:36" x14ac:dyDescent="0.25">
      <c r="A584" s="4" t="str">
        <f t="shared" si="80"/>
        <v>246</v>
      </c>
      <c r="B584" s="2" t="s">
        <v>558</v>
      </c>
      <c r="C584" s="35"/>
      <c r="D584" s="3"/>
      <c r="E584" s="3"/>
      <c r="F584" s="3"/>
      <c r="G584" s="3"/>
      <c r="H584" s="3">
        <f t="shared" si="81"/>
        <v>0</v>
      </c>
      <c r="I584" s="27" t="str" cm="1">
        <f t="array" ref="I584">IF(H584=0,INDEX(Source1!A:A, 32-BIN2DEC(LEFT($B584,5))),"--")</f>
        <v>SIGMA</v>
      </c>
      <c r="J584" s="63" t="str">
        <f t="shared" si="79"/>
        <v>--</v>
      </c>
      <c r="K584" s="27" t="str" cm="1">
        <f t="array" ref="K584">IF(H584=0,INDEX(Dest1!A:A,32-BIN2DEC(MID($B584,6,5))),"--")</f>
        <v>tmpB</v>
      </c>
      <c r="L584" s="27">
        <f t="shared" si="82"/>
        <v>0</v>
      </c>
      <c r="M584" s="27" t="str" cm="1">
        <f t="array" ref="M584">IF(AND(I584&lt;&gt;"CONST",L584=0),INDEX(Source2!A:A,16-BIN2DEC(MID($B584,11,4))),"--")</f>
        <v>SIGMA</v>
      </c>
      <c r="N584" s="23" t="str" cm="1">
        <f t="array" ref="N584">IF(AND(I584&lt;&gt;"CONST",L584=0),INDEX('D2'!A:A,4-BIN2DEC(MID($B584,15,2))),"--")</f>
        <v>IND</v>
      </c>
      <c r="O584" s="6">
        <f t="shared" si="71"/>
        <v>0</v>
      </c>
      <c r="P584" s="6">
        <f t="shared" si="68"/>
        <v>0</v>
      </c>
      <c r="Q584" s="6">
        <f t="shared" si="69"/>
        <v>0</v>
      </c>
      <c r="R584" s="3" t="str" cm="1">
        <f t="array" ref="R584">INDEX(Types!A:A,1+BIN2DEC(MID($B584,20,2)))</f>
        <v>Control</v>
      </c>
      <c r="S584" s="3" t="str" cm="1">
        <f t="array" ref="S584">IF(R584="ALU",INDEX(ALUOps!A:A,32-BIN2DEC(MID($B584,22,5))),"")</f>
        <v/>
      </c>
      <c r="T584" s="3" t="str" cm="1">
        <f t="array" ref="T584">IF(R584="ALU",INDEX(Tmp!A:A,4-BIN2DEC(MID($B584,27,2))),"")</f>
        <v/>
      </c>
      <c r="U584" s="6" t="str">
        <f t="shared" si="83"/>
        <v/>
      </c>
      <c r="V584" t="str" cm="1">
        <f t="array" ref="V584">IF(R584="Jump",INDEX(Jcond!A:A,16-BIN2DEC(MID($B584,22,4))),"")</f>
        <v/>
      </c>
      <c r="W584" t="str">
        <f t="shared" si="84"/>
        <v/>
      </c>
      <c r="X584" s="5" t="str" cm="1">
        <f t="array" ref="X584">IF(R584="Control",INDEX(IC!A:A,16-BIN2DEC(MID($B584,21,4))),"")</f>
        <v>--</v>
      </c>
      <c r="Y584" s="5" t="str" cm="1">
        <f t="array" ref="Y584">IF(X584="CALL",INDEX(Subroutines!A:A,32-BIN2DEC(MID($B584,25,5))),"")</f>
        <v/>
      </c>
      <c r="Z584" s="5" t="str" cm="1">
        <f t="array" ref="Z584">IF(R584="Control",INDEX(EC!A:A,8-BIN2DEC(MID($B584,25,3))),"")</f>
        <v>MW</v>
      </c>
      <c r="AA584" s="5" t="str" cm="1">
        <f t="array" ref="AA584">IF(R584="Control",INDEX(SR!A:A,4-BIN2DEC(MID($B584,28,2))),"")</f>
        <v>SS</v>
      </c>
    </row>
    <row r="585" spans="1:36" x14ac:dyDescent="0.25">
      <c r="A585" s="4" t="str">
        <f t="shared" si="80"/>
        <v>247</v>
      </c>
      <c r="B585" s="2" t="s">
        <v>567</v>
      </c>
      <c r="C585" s="35"/>
      <c r="D585" s="3"/>
      <c r="E585" s="3"/>
      <c r="F585" s="3"/>
      <c r="G585" s="3"/>
      <c r="H585" s="3">
        <f t="shared" si="81"/>
        <v>0</v>
      </c>
      <c r="I585" s="27" t="str" cm="1">
        <f t="array" ref="I585">IF(H585=0,INDEX(Source1!A:A, 32-BIN2DEC(LEFT($B585,5))),"--")</f>
        <v>DI</v>
      </c>
      <c r="J585" s="63" t="str">
        <f t="shared" si="79"/>
        <v>--</v>
      </c>
      <c r="K585" s="27" t="str" cm="1">
        <f t="array" ref="K585">IF(H585=0,INDEX(Dest1!A:A,32-BIN2DEC(MID($B585,6,5))),"--")</f>
        <v>TEMP</v>
      </c>
      <c r="L585" s="27">
        <f t="shared" si="82"/>
        <v>1</v>
      </c>
      <c r="M585" s="27" t="str" cm="1">
        <f t="array" ref="M585">IF(AND(I585&lt;&gt;"CONST",L585=0),INDEX(Source2!A:A,16-BIN2DEC(MID($B585,11,4))),"--")</f>
        <v>--</v>
      </c>
      <c r="N585" s="23" t="str" cm="1">
        <f t="array" ref="N585">IF(AND(I585&lt;&gt;"CONST",L585=0),INDEX('D2'!A:A,4-BIN2DEC(MID($B585,15,2))),"--")</f>
        <v>--</v>
      </c>
      <c r="O585" s="6">
        <f t="shared" si="71"/>
        <v>1</v>
      </c>
      <c r="P585" s="6">
        <f t="shared" si="68"/>
        <v>0</v>
      </c>
      <c r="Q585" s="6">
        <f t="shared" si="69"/>
        <v>0</v>
      </c>
      <c r="R585" s="3" t="str" cm="1">
        <f t="array" ref="R585">INDEX(Types!A:A,1+BIN2DEC(MID($B585,20,2)))</f>
        <v>Control</v>
      </c>
      <c r="S585" s="3" t="str" cm="1">
        <f t="array" ref="S585">IF(R585="ALU",INDEX(ALUOps!A:A,32-BIN2DEC(MID($B585,22,5))),"")</f>
        <v/>
      </c>
      <c r="T585" s="3" t="str" cm="1">
        <f t="array" ref="T585">IF(R585="ALU",INDEX(Tmp!A:A,4-BIN2DEC(MID($B585,27,2))),"")</f>
        <v/>
      </c>
      <c r="U585" s="6" t="str">
        <f t="shared" si="83"/>
        <v/>
      </c>
      <c r="V585" t="str" cm="1">
        <f t="array" ref="V585">IF(R585="Jump",INDEX(Jcond!A:A,16-BIN2DEC(MID($B585,22,4))),"")</f>
        <v/>
      </c>
      <c r="W585" t="str">
        <f t="shared" si="84"/>
        <v/>
      </c>
      <c r="X585" s="5" t="str" cm="1">
        <f t="array" ref="X585">IF(R585="Control",INDEX(IC!A:A,16-BIN2DEC(MID($B585,21,4))),"")</f>
        <v>--</v>
      </c>
      <c r="Y585" s="5" t="str" cm="1">
        <f t="array" ref="Y585">IF(X585="CALL",INDEX(Subroutines!A:A,32-BIN2DEC(MID($B585,25,5))),"")</f>
        <v/>
      </c>
      <c r="Z585" s="5" t="str" cm="1">
        <f t="array" ref="Z585">IF(R585="Control",INDEX(EC!A:A,8-BIN2DEC(MID($B585,25,3))),"")</f>
        <v>--</v>
      </c>
      <c r="AA585" s="5" t="str" cm="1">
        <f t="array" ref="AA585">IF(R585="Control",INDEX(SR!A:A,4-BIN2DEC(MID($B585,28,2))),"")</f>
        <v>--</v>
      </c>
    </row>
    <row r="586" spans="1:36" x14ac:dyDescent="0.25">
      <c r="A586" s="4" t="str">
        <f t="shared" si="80"/>
        <v>248</v>
      </c>
      <c r="B586" s="2" t="s">
        <v>49</v>
      </c>
      <c r="C586" s="35"/>
      <c r="D586" s="2" t="s">
        <v>565</v>
      </c>
      <c r="E586" s="2" t="s">
        <v>930</v>
      </c>
      <c r="F586" s="2" t="s">
        <v>932</v>
      </c>
      <c r="G586" s="2"/>
      <c r="H586" s="3">
        <f t="shared" si="81"/>
        <v>0</v>
      </c>
      <c r="I586" s="27" t="str" cm="1">
        <f t="array" ref="I586">IF(H586=0,INDEX(Source1!A:A, 32-BIN2DEC(LEFT($B586,5))),"--")</f>
        <v>SIGMA</v>
      </c>
      <c r="J586" s="63" t="str">
        <f t="shared" si="79"/>
        <v>--</v>
      </c>
      <c r="K586" s="27" t="str" cm="1">
        <f t="array" ref="K586">IF(H586=0,INDEX(Dest1!A:A,32-BIN2DEC(MID($B586,6,5))),"--")</f>
        <v>SP</v>
      </c>
      <c r="L586" s="27">
        <f t="shared" si="82"/>
        <v>0</v>
      </c>
      <c r="M586" s="27" t="str" cm="1">
        <f t="array" ref="M586">IF(AND(I586&lt;&gt;"CONST",L586=0),INDEX(Source2!A:A,16-BIN2DEC(MID($B586,11,4))),"--")</f>
        <v>SIGMA</v>
      </c>
      <c r="N586" s="23" t="str" cm="1">
        <f t="array" ref="N586">IF(AND(I586&lt;&gt;"CONST",L586=0),INDEX('D2'!A:A,4-BIN2DEC(MID($B586,15,2))),"--")</f>
        <v>IND</v>
      </c>
      <c r="O586" s="6">
        <f t="shared" si="71"/>
        <v>0</v>
      </c>
      <c r="P586" s="6">
        <f t="shared" si="68"/>
        <v>0</v>
      </c>
      <c r="Q586" s="6">
        <f t="shared" si="69"/>
        <v>1</v>
      </c>
      <c r="R586" s="3" t="str" cm="1">
        <f t="array" ref="R586">INDEX(Types!A:A,1+BIN2DEC(MID($B586,20,2)))</f>
        <v>Control</v>
      </c>
      <c r="S586" s="3" t="str" cm="1">
        <f t="array" ref="S586">IF(R586="ALU",INDEX(ALUOps!A:A,32-BIN2DEC(MID($B586,22,5))),"")</f>
        <v/>
      </c>
      <c r="T586" s="3" t="str" cm="1">
        <f t="array" ref="T586">IF(R586="ALU",INDEX(Tmp!A:A,4-BIN2DEC(MID($B586,27,2))),"")</f>
        <v/>
      </c>
      <c r="U586" s="6" t="str">
        <f t="shared" si="83"/>
        <v/>
      </c>
      <c r="V586" t="str" cm="1">
        <f t="array" ref="V586">IF(R586="Jump",INDEX(Jcond!A:A,16-BIN2DEC(MID($B586,22,4))),"")</f>
        <v/>
      </c>
      <c r="W586" t="str">
        <f t="shared" si="84"/>
        <v/>
      </c>
      <c r="X586" s="5" t="str" cm="1">
        <f t="array" ref="X586">IF(R586="Control",INDEX(IC!A:A,16-BIN2DEC(MID($B586,21,4))),"")</f>
        <v>--</v>
      </c>
      <c r="Y586" s="5" t="str" cm="1">
        <f t="array" ref="Y586">IF(X586="CALL",INDEX(Subroutines!A:A,32-BIN2DEC(MID($B586,25,5))),"")</f>
        <v/>
      </c>
      <c r="Z586" s="5" t="str" cm="1">
        <f t="array" ref="Z586">IF(R586="Control",INDEX(EC!A:A,8-BIN2DEC(MID($B586,25,3))),"")</f>
        <v>MW</v>
      </c>
      <c r="AA586" s="5" t="str" cm="1">
        <f t="array" ref="AA586">IF(R586="Control",INDEX(SR!A:A,4-BIN2DEC(MID($B586,28,2))),"")</f>
        <v>SS</v>
      </c>
      <c r="AJ586" s="1" t="s">
        <v>554</v>
      </c>
    </row>
    <row r="587" spans="1:36" s="15" customFormat="1" x14ac:dyDescent="0.25">
      <c r="A587" s="12" t="str">
        <f t="shared" si="80"/>
        <v>249</v>
      </c>
      <c r="B587" s="13" t="s">
        <v>4</v>
      </c>
      <c r="C587" s="36"/>
      <c r="D587" s="14"/>
      <c r="E587" s="14"/>
      <c r="F587" s="14"/>
      <c r="G587" s="14"/>
      <c r="H587" s="14">
        <f t="shared" si="81"/>
        <v>1</v>
      </c>
      <c r="I587" s="28" t="str" cm="1">
        <f t="array" ref="I587">IF(H587=0,INDEX(Source1!A:A, 32-BIN2DEC(LEFT($B587,5))),"--")</f>
        <v>--</v>
      </c>
      <c r="J587" s="64" t="str">
        <f t="shared" si="79"/>
        <v>--</v>
      </c>
      <c r="K587" s="28" t="str" cm="1">
        <f t="array" ref="K587">IF(H587=0,INDEX(Dest1!A:A,32-BIN2DEC(MID($B587,6,5))),"--")</f>
        <v>--</v>
      </c>
      <c r="L587" s="28">
        <f t="shared" si="82"/>
        <v>1</v>
      </c>
      <c r="M587" s="28" t="str" cm="1">
        <f t="array" ref="M587">IF(AND(I587&lt;&gt;"CONST",L587=0),INDEX(Source2!A:A,16-BIN2DEC(MID($B587,11,4))),"--")</f>
        <v>--</v>
      </c>
      <c r="N587" s="24" t="str" cm="1">
        <f t="array" ref="N587">IF(AND(I587&lt;&gt;"CONST",L587=0),INDEX('D2'!A:A,4-BIN2DEC(MID($B587,15,2))),"--")</f>
        <v>--</v>
      </c>
      <c r="O587" s="16">
        <f t="shared" si="71"/>
        <v>0</v>
      </c>
      <c r="P587" s="16">
        <f t="shared" si="68"/>
        <v>0</v>
      </c>
      <c r="Q587" s="16">
        <f t="shared" si="69"/>
        <v>0</v>
      </c>
      <c r="R587" s="14" t="str" cm="1">
        <f t="array" ref="R587">INDEX(Types!A:A,1+BIN2DEC(MID($B587,20,2)))</f>
        <v>Control</v>
      </c>
      <c r="S587" s="14" t="str" cm="1">
        <f t="array" ref="S587">IF(R587="ALU",INDEX(ALUOps!A:A,32-BIN2DEC(MID($B587,22,5))),"")</f>
        <v/>
      </c>
      <c r="T587" s="14" t="str" cm="1">
        <f t="array" ref="T587">IF(R587="ALU",INDEX(Tmp!A:A,4-BIN2DEC(MID($B587,27,2))),"")</f>
        <v/>
      </c>
      <c r="U587" s="16" t="str">
        <f t="shared" si="83"/>
        <v/>
      </c>
      <c r="V587" s="15" t="str" cm="1">
        <f t="array" ref="V587">IF(R587="Jump",INDEX(Jcond!A:A,16-BIN2DEC(MID($B587,22,4))),"")</f>
        <v/>
      </c>
      <c r="W587" s="15" t="str">
        <f t="shared" si="84"/>
        <v/>
      </c>
      <c r="X587" s="52" t="str" cm="1">
        <f t="array" ref="X587">IF(R587="Control",INDEX(IC!A:A,16-BIN2DEC(MID($B587,21,4))),"")</f>
        <v>--</v>
      </c>
      <c r="Y587" s="52" t="str" cm="1">
        <f t="array" ref="Y587">IF(X587="CALL",INDEX(Subroutines!A:A,32-BIN2DEC(MID($B587,25,5))),"")</f>
        <v/>
      </c>
      <c r="Z587" s="52" t="str" cm="1">
        <f t="array" ref="Z587">IF(R587="Control",INDEX(EC!A:A,8-BIN2DEC(MID($B587,25,3))),"")</f>
        <v>--</v>
      </c>
      <c r="AA587" s="52" t="str" cm="1">
        <f t="array" ref="AA587">IF(R587="Control",INDEX(SR!A:A,4-BIN2DEC(MID($B587,28,2))),"")</f>
        <v>--</v>
      </c>
      <c r="AE587" s="58"/>
    </row>
    <row r="588" spans="1:36" s="15" customFormat="1" x14ac:dyDescent="0.25">
      <c r="A588" s="12" t="str">
        <f t="shared" si="80"/>
        <v>24A</v>
      </c>
      <c r="B588" s="13" t="s">
        <v>4</v>
      </c>
      <c r="C588" s="36"/>
      <c r="D588" s="14"/>
      <c r="E588" s="14"/>
      <c r="F588" s="14"/>
      <c r="G588" s="14"/>
      <c r="H588" s="14">
        <f t="shared" si="81"/>
        <v>1</v>
      </c>
      <c r="I588" s="28" t="str" cm="1">
        <f t="array" ref="I588">IF(H588=0,INDEX(Source1!A:A, 32-BIN2DEC(LEFT($B588,5))),"--")</f>
        <v>--</v>
      </c>
      <c r="J588" s="64" t="str">
        <f t="shared" si="79"/>
        <v>--</v>
      </c>
      <c r="K588" s="28" t="str" cm="1">
        <f t="array" ref="K588">IF(H588=0,INDEX(Dest1!A:A,32-BIN2DEC(MID($B588,6,5))),"--")</f>
        <v>--</v>
      </c>
      <c r="L588" s="28">
        <f t="shared" si="82"/>
        <v>1</v>
      </c>
      <c r="M588" s="28" t="str" cm="1">
        <f t="array" ref="M588">IF(AND(I588&lt;&gt;"CONST",L588=0),INDEX(Source2!A:A,16-BIN2DEC(MID($B588,11,4))),"--")</f>
        <v>--</v>
      </c>
      <c r="N588" s="24" t="str" cm="1">
        <f t="array" ref="N588">IF(AND(I588&lt;&gt;"CONST",L588=0),INDEX('D2'!A:A,4-BIN2DEC(MID($B588,15,2))),"--")</f>
        <v>--</v>
      </c>
      <c r="O588" s="16">
        <f t="shared" si="71"/>
        <v>0</v>
      </c>
      <c r="P588" s="16">
        <f t="shared" si="68"/>
        <v>0</v>
      </c>
      <c r="Q588" s="16">
        <f t="shared" si="69"/>
        <v>0</v>
      </c>
      <c r="R588" s="14" t="str" cm="1">
        <f t="array" ref="R588">INDEX(Types!A:A,1+BIN2DEC(MID($B588,20,2)))</f>
        <v>Control</v>
      </c>
      <c r="S588" s="14" t="str" cm="1">
        <f t="array" ref="S588">IF(R588="ALU",INDEX(ALUOps!A:A,32-BIN2DEC(MID($B588,22,5))),"")</f>
        <v/>
      </c>
      <c r="T588" s="14" t="str" cm="1">
        <f t="array" ref="T588">IF(R588="ALU",INDEX(Tmp!A:A,4-BIN2DEC(MID($B588,27,2))),"")</f>
        <v/>
      </c>
      <c r="U588" s="16" t="str">
        <f t="shared" si="83"/>
        <v/>
      </c>
      <c r="V588" s="15" t="str" cm="1">
        <f t="array" ref="V588">IF(R588="Jump",INDEX(Jcond!A:A,16-BIN2DEC(MID($B588,22,4))),"")</f>
        <v/>
      </c>
      <c r="W588" s="15" t="str">
        <f t="shared" si="84"/>
        <v/>
      </c>
      <c r="X588" s="52" t="str" cm="1">
        <f t="array" ref="X588">IF(R588="Control",INDEX(IC!A:A,16-BIN2DEC(MID($B588,21,4))),"")</f>
        <v>--</v>
      </c>
      <c r="Y588" s="52" t="str" cm="1">
        <f t="array" ref="Y588">IF(X588="CALL",INDEX(Subroutines!A:A,32-BIN2DEC(MID($B588,25,5))),"")</f>
        <v/>
      </c>
      <c r="Z588" s="52" t="str" cm="1">
        <f t="array" ref="Z588">IF(R588="Control",INDEX(EC!A:A,8-BIN2DEC(MID($B588,25,3))),"")</f>
        <v>--</v>
      </c>
      <c r="AA588" s="52" t="str" cm="1">
        <f t="array" ref="AA588">IF(R588="Control",INDEX(SR!A:A,4-BIN2DEC(MID($B588,28,2))),"")</f>
        <v>--</v>
      </c>
      <c r="AE588" s="58"/>
    </row>
    <row r="589" spans="1:36" s="20" customFormat="1" ht="15.75" thickBot="1" x14ac:dyDescent="0.3">
      <c r="A589" s="17" t="str">
        <f t="shared" si="80"/>
        <v>24B</v>
      </c>
      <c r="B589" s="18" t="s">
        <v>4</v>
      </c>
      <c r="C589" s="37"/>
      <c r="D589" s="19"/>
      <c r="E589" s="19"/>
      <c r="F589" s="19"/>
      <c r="G589" s="19"/>
      <c r="H589" s="19">
        <f t="shared" si="81"/>
        <v>1</v>
      </c>
      <c r="I589" s="29" t="str" cm="1">
        <f t="array" ref="I589">IF(H589=0,INDEX(Source1!A:A, 32-BIN2DEC(LEFT($B589,5))),"--")</f>
        <v>--</v>
      </c>
      <c r="J589" s="65" t="str">
        <f t="shared" si="79"/>
        <v>--</v>
      </c>
      <c r="K589" s="29" t="str" cm="1">
        <f t="array" ref="K589">IF(H589=0,INDEX(Dest1!A:A,32-BIN2DEC(MID($B589,6,5))),"--")</f>
        <v>--</v>
      </c>
      <c r="L589" s="29">
        <f t="shared" si="82"/>
        <v>1</v>
      </c>
      <c r="M589" s="29" t="str" cm="1">
        <f t="array" ref="M589">IF(AND(I589&lt;&gt;"CONST",L589=0),INDEX(Source2!A:A,16-BIN2DEC(MID($B589,11,4))),"--")</f>
        <v>--</v>
      </c>
      <c r="N589" s="25" t="str" cm="1">
        <f t="array" ref="N589">IF(AND(I589&lt;&gt;"CONST",L589=0),INDEX('D2'!A:A,4-BIN2DEC(MID($B589,15,2))),"--")</f>
        <v>--</v>
      </c>
      <c r="O589" s="21">
        <f t="shared" si="71"/>
        <v>0</v>
      </c>
      <c r="P589" s="21">
        <f t="shared" si="68"/>
        <v>0</v>
      </c>
      <c r="Q589" s="21">
        <f t="shared" si="69"/>
        <v>0</v>
      </c>
      <c r="R589" s="19" t="str" cm="1">
        <f t="array" ref="R589">INDEX(Types!A:A,1+BIN2DEC(MID($B589,20,2)))</f>
        <v>Control</v>
      </c>
      <c r="S589" s="19" t="str" cm="1">
        <f t="array" ref="S589">IF(R589="ALU",INDEX(ALUOps!A:A,32-BIN2DEC(MID($B589,22,5))),"")</f>
        <v/>
      </c>
      <c r="T589" s="19" t="str" cm="1">
        <f t="array" ref="T589">IF(R589="ALU",INDEX(Tmp!A:A,4-BIN2DEC(MID($B589,27,2))),"")</f>
        <v/>
      </c>
      <c r="U589" s="21" t="str">
        <f t="shared" si="83"/>
        <v/>
      </c>
      <c r="V589" s="20" t="str" cm="1">
        <f t="array" ref="V589">IF(R589="Jump",INDEX(Jcond!A:A,16-BIN2DEC(MID($B589,22,4))),"")</f>
        <v/>
      </c>
      <c r="W589" s="20" t="str">
        <f t="shared" si="84"/>
        <v/>
      </c>
      <c r="X589" s="53" t="str" cm="1">
        <f t="array" ref="X589">IF(R589="Control",INDEX(IC!A:A,16-BIN2DEC(MID($B589,21,4))),"")</f>
        <v>--</v>
      </c>
      <c r="Y589" s="53" t="str" cm="1">
        <f t="array" ref="Y589">IF(X589="CALL",INDEX(Subroutines!A:A,32-BIN2DEC(MID($B589,25,5))),"")</f>
        <v/>
      </c>
      <c r="Z589" s="53" t="str" cm="1">
        <f t="array" ref="Z589">IF(R589="Control",INDEX(EC!A:A,8-BIN2DEC(MID($B589,25,3))),"")</f>
        <v>--</v>
      </c>
      <c r="AA589" s="53" t="str" cm="1">
        <f t="array" ref="AA589">IF(R589="Control",INDEX(SR!A:A,4-BIN2DEC(MID($B589,28,2))),"")</f>
        <v>--</v>
      </c>
      <c r="AE589" s="59"/>
    </row>
    <row r="590" spans="1:36" x14ac:dyDescent="0.25">
      <c r="A590" s="4" t="str">
        <f t="shared" si="80"/>
        <v>24C</v>
      </c>
      <c r="B590" s="2" t="s">
        <v>92</v>
      </c>
      <c r="C590" s="35"/>
      <c r="D590" s="2" t="s">
        <v>568</v>
      </c>
      <c r="E590" s="2" t="s">
        <v>927</v>
      </c>
      <c r="F590" s="2" t="s">
        <v>462</v>
      </c>
      <c r="G590" s="2"/>
      <c r="H590" s="3">
        <f t="shared" si="81"/>
        <v>0</v>
      </c>
      <c r="I590" s="27" t="str" cm="1">
        <f t="array" ref="I590">IF(H590=0,INDEX(Source1!A:A, 32-BIN2DEC(LEFT($B590,5))),"--")</f>
        <v>SP</v>
      </c>
      <c r="J590" s="63" t="str">
        <f t="shared" si="79"/>
        <v>--</v>
      </c>
      <c r="K590" s="27" t="str" cm="1">
        <f t="array" ref="K590">IF(H590=0,INDEX(Dest1!A:A,32-BIN2DEC(MID($B590,6,5))),"--")</f>
        <v>DP</v>
      </c>
      <c r="L590" s="27">
        <f t="shared" si="82"/>
        <v>0</v>
      </c>
      <c r="M590" s="27" t="str" cm="1">
        <f t="array" ref="M590">IF(AND(I590&lt;&gt;"CONST",L590=0),INDEX(Source2!A:A,16-BIN2DEC(MID($B590,11,4))),"--")</f>
        <v>SP</v>
      </c>
      <c r="N590" s="23" t="str" cm="1">
        <f t="array" ref="N590">IF(AND(I590&lt;&gt;"CONST",L590=0),INDEX('D2'!A:A,4-BIN2DEC(MID($B590,15,2))),"--")</f>
        <v>tmpB</v>
      </c>
      <c r="O590" s="6">
        <f t="shared" si="71"/>
        <v>0</v>
      </c>
      <c r="P590" s="6">
        <f t="shared" si="68"/>
        <v>0</v>
      </c>
      <c r="Q590" s="6">
        <f t="shared" si="69"/>
        <v>0</v>
      </c>
      <c r="R590" s="3" t="str" cm="1">
        <f t="array" ref="R590">INDEX(Types!A:A,1+BIN2DEC(MID($B590,20,2)))</f>
        <v>Control</v>
      </c>
      <c r="S590" s="3" t="str" cm="1">
        <f t="array" ref="S590">IF(R590="ALU",INDEX(ALUOps!A:A,32-BIN2DEC(MID($B590,22,5))),"")</f>
        <v/>
      </c>
      <c r="T590" s="3" t="str" cm="1">
        <f t="array" ref="T590">IF(R590="ALU",INDEX(Tmp!A:A,4-BIN2DEC(MID($B590,27,2))),"")</f>
        <v/>
      </c>
      <c r="U590" s="6" t="str">
        <f t="shared" si="83"/>
        <v/>
      </c>
      <c r="V590" t="str" cm="1">
        <f t="array" ref="V590">IF(R590="Jump",INDEX(Jcond!A:A,16-BIN2DEC(MID($B590,22,4))),"")</f>
        <v/>
      </c>
      <c r="W590" t="str">
        <f t="shared" si="84"/>
        <v/>
      </c>
      <c r="X590" s="5" t="str" cm="1">
        <f t="array" ref="X590">IF(R590="Control",INDEX(IC!A:A,16-BIN2DEC(MID($B590,21,4))),"")</f>
        <v>--</v>
      </c>
      <c r="Y590" s="5" t="str" cm="1">
        <f t="array" ref="Y590">IF(X590="CALL",INDEX(Subroutines!A:A,32-BIN2DEC(MID($B590,25,5))),"")</f>
        <v/>
      </c>
      <c r="Z590" s="5" t="str" cm="1">
        <f t="array" ref="Z590">IF(R590="Control",INDEX(EC!A:A,8-BIN2DEC(MID($B590,25,3))),"")</f>
        <v>MR</v>
      </c>
      <c r="AA590" s="5" t="str" cm="1">
        <f t="array" ref="AA590">IF(R590="Control",INDEX(SR!A:A,4-BIN2DEC(MID($B590,28,2))),"")</f>
        <v>SS</v>
      </c>
      <c r="AD590" t="s">
        <v>1138</v>
      </c>
      <c r="AJ590" s="1" t="s">
        <v>569</v>
      </c>
    </row>
    <row r="591" spans="1:36" x14ac:dyDescent="0.25">
      <c r="A591" s="4" t="str">
        <f t="shared" si="80"/>
        <v>24D</v>
      </c>
      <c r="B591" s="2" t="s">
        <v>571</v>
      </c>
      <c r="C591" s="35"/>
      <c r="D591" s="3"/>
      <c r="E591" s="3"/>
      <c r="F591" s="3"/>
      <c r="G591" s="3"/>
      <c r="H591" s="3">
        <f t="shared" si="81"/>
        <v>1</v>
      </c>
      <c r="I591" s="27" t="str" cm="1">
        <f t="array" ref="I591">IF(H591=0,INDEX(Source1!A:A, 32-BIN2DEC(LEFT($B591,5))),"--")</f>
        <v>--</v>
      </c>
      <c r="J591" s="63" t="str">
        <f t="shared" si="79"/>
        <v>--</v>
      </c>
      <c r="K591" s="27" t="str" cm="1">
        <f t="array" ref="K591">IF(H591=0,INDEX(Dest1!A:A,32-BIN2DEC(MID($B591,6,5))),"--")</f>
        <v>--</v>
      </c>
      <c r="L591" s="27">
        <f t="shared" si="82"/>
        <v>1</v>
      </c>
      <c r="M591" s="27" t="str" cm="1">
        <f t="array" ref="M591">IF(AND(I591&lt;&gt;"CONST",L591=0),INDEX(Source2!A:A,16-BIN2DEC(MID($B591,11,4))),"--")</f>
        <v>--</v>
      </c>
      <c r="N591" s="23" t="str" cm="1">
        <f t="array" ref="N591">IF(AND(I591&lt;&gt;"CONST",L591=0),INDEX('D2'!A:A,4-BIN2DEC(MID($B591,15,2))),"--")</f>
        <v>--</v>
      </c>
      <c r="O591" s="6">
        <f t="shared" si="71"/>
        <v>0</v>
      </c>
      <c r="P591" s="6">
        <f t="shared" si="68"/>
        <v>0</v>
      </c>
      <c r="Q591" s="6">
        <f t="shared" si="69"/>
        <v>0</v>
      </c>
      <c r="R591" s="3" t="str" cm="1">
        <f t="array" ref="R591">INDEX(Types!A:A,1+BIN2DEC(MID($B591,20,2)))</f>
        <v>ALU</v>
      </c>
      <c r="S591" s="3" t="str" cm="1">
        <f t="array" ref="S591">IF(R591="ALU",INDEX(ALUOps!A:A,32-BIN2DEC(MID($B591,22,5))),"")</f>
        <v>INC2</v>
      </c>
      <c r="T591" s="3" t="str" cm="1">
        <f t="array" ref="T591">IF(R591="ALU",INDEX(Tmp!A:A,4-BIN2DEC(MID($B591,27,2))),"")</f>
        <v>tmpB</v>
      </c>
      <c r="U591" s="6">
        <f t="shared" si="83"/>
        <v>0</v>
      </c>
      <c r="V591" t="str" cm="1">
        <f t="array" ref="V591">IF(R591="Jump",INDEX(Jcond!A:A,16-BIN2DEC(MID($B591,22,4))),"")</f>
        <v/>
      </c>
      <c r="W591" t="str">
        <f t="shared" si="84"/>
        <v/>
      </c>
      <c r="X591" s="5" t="str" cm="1">
        <f t="array" ref="X591">IF(R591="Control",INDEX(IC!A:A,16-BIN2DEC(MID($B591,21,4))),"")</f>
        <v/>
      </c>
      <c r="Y591" s="5" t="str" cm="1">
        <f t="array" ref="Y591">IF(X591="CALL",INDEX(Subroutines!A:A,32-BIN2DEC(MID($B591,25,5))),"")</f>
        <v/>
      </c>
      <c r="Z591" s="5" t="str" cm="1">
        <f t="array" ref="Z591">IF(R591="Control",INDEX(EC!A:A,8-BIN2DEC(MID($B591,25,3))),"")</f>
        <v/>
      </c>
      <c r="AA591" s="5" t="str" cm="1">
        <f t="array" ref="AA591">IF(R591="Control",INDEX(SR!A:A,4-BIN2DEC(MID($B591,28,2))),"")</f>
        <v/>
      </c>
    </row>
    <row r="592" spans="1:36" x14ac:dyDescent="0.25">
      <c r="A592" s="4" t="str">
        <f t="shared" si="80"/>
        <v>24E</v>
      </c>
      <c r="B592" s="2" t="s">
        <v>572</v>
      </c>
      <c r="C592" s="35"/>
      <c r="D592" s="3"/>
      <c r="E592" s="3"/>
      <c r="F592" s="3"/>
      <c r="G592" s="3"/>
      <c r="H592" s="3">
        <f t="shared" si="81"/>
        <v>0</v>
      </c>
      <c r="I592" s="27" t="str" cm="1">
        <f t="array" ref="I592">IF(H592=0,INDEX(Source1!A:A, 32-BIN2DEC(LEFT($B592,5))),"--")</f>
        <v>SIGMA</v>
      </c>
      <c r="J592" s="63" t="str">
        <f t="shared" si="79"/>
        <v>--</v>
      </c>
      <c r="K592" s="27" t="str" cm="1">
        <f t="array" ref="K592">IF(H592=0,INDEX(Dest1!A:A,32-BIN2DEC(MID($B592,6,5))),"--")</f>
        <v>tmpB</v>
      </c>
      <c r="L592" s="27">
        <f t="shared" si="82"/>
        <v>0</v>
      </c>
      <c r="M592" s="27" t="str" cm="1">
        <f t="array" ref="M592">IF(AND(I592&lt;&gt;"CONST",L592=0),INDEX(Source2!A:A,16-BIN2DEC(MID($B592,11,4))),"--")</f>
        <v>SIGMA</v>
      </c>
      <c r="N592" s="23" t="str" cm="1">
        <f t="array" ref="N592">IF(AND(I592&lt;&gt;"CONST",L592=0),INDEX('D2'!A:A,4-BIN2DEC(MID($B592,15,2))),"--")</f>
        <v>IND</v>
      </c>
      <c r="O592" s="6">
        <f t="shared" si="71"/>
        <v>0</v>
      </c>
      <c r="P592" s="6">
        <f t="shared" si="68"/>
        <v>0</v>
      </c>
      <c r="Q592" s="6">
        <f t="shared" si="69"/>
        <v>0</v>
      </c>
      <c r="R592" s="3" t="str" cm="1">
        <f t="array" ref="R592">INDEX(Types!A:A,1+BIN2DEC(MID($B592,20,2)))</f>
        <v>Control</v>
      </c>
      <c r="S592" s="3" t="str" cm="1">
        <f t="array" ref="S592">IF(R592="ALU",INDEX(ALUOps!A:A,32-BIN2DEC(MID($B592,22,5))),"")</f>
        <v/>
      </c>
      <c r="T592" s="3" t="str" cm="1">
        <f t="array" ref="T592">IF(R592="ALU",INDEX(Tmp!A:A,4-BIN2DEC(MID($B592,27,2))),"")</f>
        <v/>
      </c>
      <c r="U592" s="6" t="str">
        <f t="shared" si="83"/>
        <v/>
      </c>
      <c r="V592" t="str" cm="1">
        <f t="array" ref="V592">IF(R592="Jump",INDEX(Jcond!A:A,16-BIN2DEC(MID($B592,22,4))),"")</f>
        <v/>
      </c>
      <c r="W592" t="str">
        <f t="shared" si="84"/>
        <v/>
      </c>
      <c r="X592" s="5" t="str" cm="1">
        <f t="array" ref="X592">IF(R592="Control",INDEX(IC!A:A,16-BIN2DEC(MID($B592,21,4))),"")</f>
        <v>--</v>
      </c>
      <c r="Y592" s="5" t="str" cm="1">
        <f t="array" ref="Y592">IF(X592="CALL",INDEX(Subroutines!A:A,32-BIN2DEC(MID($B592,25,5))),"")</f>
        <v/>
      </c>
      <c r="Z592" s="5" t="str" cm="1">
        <f t="array" ref="Z592">IF(R592="Control",INDEX(EC!A:A,8-BIN2DEC(MID($B592,25,3))),"")</f>
        <v>MR</v>
      </c>
      <c r="AA592" s="5" t="str" cm="1">
        <f t="array" ref="AA592">IF(R592="Control",INDEX(SR!A:A,4-BIN2DEC(MID($B592,28,2))),"")</f>
        <v>SS</v>
      </c>
    </row>
    <row r="593" spans="1:36" s="9" customFormat="1" ht="15.75" thickBot="1" x14ac:dyDescent="0.3">
      <c r="A593" s="7" t="str">
        <f t="shared" si="80"/>
        <v>24F</v>
      </c>
      <c r="B593" s="8" t="s">
        <v>573</v>
      </c>
      <c r="C593" s="38"/>
      <c r="D593" s="10"/>
      <c r="E593" s="10"/>
      <c r="F593" s="10"/>
      <c r="G593" s="10"/>
      <c r="H593" s="10">
        <f t="shared" si="81"/>
        <v>0</v>
      </c>
      <c r="I593" s="30" t="str" cm="1">
        <f t="array" ref="I593">IF(H593=0,INDEX(Source1!A:A, 32-BIN2DEC(LEFT($B593,5))),"--")</f>
        <v>TEMP</v>
      </c>
      <c r="J593" s="66" t="str">
        <f t="shared" si="79"/>
        <v>--</v>
      </c>
      <c r="K593" s="30" t="str" cm="1">
        <f t="array" ref="K593">IF(H593=0,INDEX(Dest1!A:A,32-BIN2DEC(MID($B593,6,5))),"--")</f>
        <v>DI</v>
      </c>
      <c r="L593" s="30">
        <f t="shared" si="82"/>
        <v>1</v>
      </c>
      <c r="M593" s="30" t="str" cm="1">
        <f t="array" ref="M593">IF(AND(I593&lt;&gt;"CONST",L593=0),INDEX(Source2!A:A,16-BIN2DEC(MID($B593,11,4))),"--")</f>
        <v>--</v>
      </c>
      <c r="N593" s="26" t="str" cm="1">
        <f t="array" ref="N593">IF(AND(I593&lt;&gt;"CONST",L593=0),INDEX('D2'!A:A,4-BIN2DEC(MID($B593,15,2))),"--")</f>
        <v>--</v>
      </c>
      <c r="O593" s="11">
        <f t="shared" si="71"/>
        <v>1</v>
      </c>
      <c r="P593" s="11">
        <f t="shared" si="68"/>
        <v>0</v>
      </c>
      <c r="Q593" s="11">
        <f t="shared" si="69"/>
        <v>0</v>
      </c>
      <c r="R593" s="10" t="str" cm="1">
        <f t="array" ref="R593">INDEX(Types!A:A,1+BIN2DEC(MID($B593,20,2)))</f>
        <v>Control</v>
      </c>
      <c r="S593" s="10" t="str" cm="1">
        <f t="array" ref="S593">IF(R593="ALU",INDEX(ALUOps!A:A,32-BIN2DEC(MID($B593,22,5))),"")</f>
        <v/>
      </c>
      <c r="T593" s="10" t="str" cm="1">
        <f t="array" ref="T593">IF(R593="ALU",INDEX(Tmp!A:A,4-BIN2DEC(MID($B593,27,2))),"")</f>
        <v/>
      </c>
      <c r="U593" s="11" t="str">
        <f t="shared" si="83"/>
        <v/>
      </c>
      <c r="V593" s="9" t="str" cm="1">
        <f t="array" ref="V593">IF(R593="Jump",INDEX(Jcond!A:A,16-BIN2DEC(MID($B593,22,4))),"")</f>
        <v/>
      </c>
      <c r="W593" s="9" t="str">
        <f t="shared" si="84"/>
        <v/>
      </c>
      <c r="X593" s="54" t="str" cm="1">
        <f t="array" ref="X593">IF(R593="Control",INDEX(IC!A:A,16-BIN2DEC(MID($B593,21,4))),"")</f>
        <v>CALL</v>
      </c>
      <c r="Y593" s="54" t="str" cm="1">
        <f t="array" ref="Y593">IF(X593="CALL",INDEX(Subroutines!A:A,32-BIN2DEC(MID($B593,25,5))),"")</f>
        <v>POPA</v>
      </c>
      <c r="Z593" s="54" t="str" cm="1">
        <f t="array" ref="Z593">IF(R593="Control",INDEX(EC!A:A,8-BIN2DEC(MID($B593,25,3))),"")</f>
        <v>{3}</v>
      </c>
      <c r="AA593" s="54" t="str" cm="1">
        <f t="array" ref="AA593">IF(R593="Control",INDEX(SR!A:A,4-BIN2DEC(MID($B593,28,2))),"")</f>
        <v>ES</v>
      </c>
      <c r="AE593" s="60" t="s">
        <v>1286</v>
      </c>
    </row>
    <row r="594" spans="1:36" x14ac:dyDescent="0.25">
      <c r="A594" s="4" t="str">
        <f t="shared" si="80"/>
        <v>250</v>
      </c>
      <c r="B594" s="2" t="s">
        <v>572</v>
      </c>
      <c r="C594" s="35"/>
      <c r="D594" s="2" t="s">
        <v>570</v>
      </c>
      <c r="E594" s="2" t="s">
        <v>930</v>
      </c>
      <c r="F594" s="2" t="s">
        <v>462</v>
      </c>
      <c r="G594" s="2"/>
      <c r="H594" s="3">
        <f t="shared" si="81"/>
        <v>0</v>
      </c>
      <c r="I594" s="27" t="str" cm="1">
        <f t="array" ref="I594">IF(H594=0,INDEX(Source1!A:A, 32-BIN2DEC(LEFT($B594,5))),"--")</f>
        <v>SIGMA</v>
      </c>
      <c r="J594" s="63" t="str">
        <f t="shared" si="79"/>
        <v>--</v>
      </c>
      <c r="K594" s="27" t="str" cm="1">
        <f t="array" ref="K594">IF(H594=0,INDEX(Dest1!A:A,32-BIN2DEC(MID($B594,6,5))),"--")</f>
        <v>tmpB</v>
      </c>
      <c r="L594" s="27">
        <f t="shared" si="82"/>
        <v>0</v>
      </c>
      <c r="M594" s="27" t="str" cm="1">
        <f t="array" ref="M594">IF(AND(I594&lt;&gt;"CONST",L594=0),INDEX(Source2!A:A,16-BIN2DEC(MID($B594,11,4))),"--")</f>
        <v>SIGMA</v>
      </c>
      <c r="N594" s="23" t="str" cm="1">
        <f t="array" ref="N594">IF(AND(I594&lt;&gt;"CONST",L594=0),INDEX('D2'!A:A,4-BIN2DEC(MID($B594,15,2))),"--")</f>
        <v>IND</v>
      </c>
      <c r="O594" s="6">
        <f t="shared" si="71"/>
        <v>0</v>
      </c>
      <c r="P594" s="6">
        <f t="shared" si="68"/>
        <v>0</v>
      </c>
      <c r="Q594" s="6">
        <f t="shared" si="69"/>
        <v>0</v>
      </c>
      <c r="R594" s="3" t="str" cm="1">
        <f t="array" ref="R594">INDEX(Types!A:A,1+BIN2DEC(MID($B594,20,2)))</f>
        <v>Control</v>
      </c>
      <c r="S594" s="3" t="str" cm="1">
        <f t="array" ref="S594">IF(R594="ALU",INDEX(ALUOps!A:A,32-BIN2DEC(MID($B594,22,5))),"")</f>
        <v/>
      </c>
      <c r="T594" s="3" t="str" cm="1">
        <f t="array" ref="T594">IF(R594="ALU",INDEX(Tmp!A:A,4-BIN2DEC(MID($B594,27,2))),"")</f>
        <v/>
      </c>
      <c r="U594" s="6" t="str">
        <f t="shared" si="83"/>
        <v/>
      </c>
      <c r="V594" t="str" cm="1">
        <f t="array" ref="V594">IF(R594="Jump",INDEX(Jcond!A:A,16-BIN2DEC(MID($B594,22,4))),"")</f>
        <v/>
      </c>
      <c r="W594" t="str">
        <f t="shared" si="84"/>
        <v/>
      </c>
      <c r="X594" s="5" t="str" cm="1">
        <f t="array" ref="X594">IF(R594="Control",INDEX(IC!A:A,16-BIN2DEC(MID($B594,21,4))),"")</f>
        <v>--</v>
      </c>
      <c r="Y594" s="5" t="str" cm="1">
        <f t="array" ref="Y594">IF(X594="CALL",INDEX(Subroutines!A:A,32-BIN2DEC(MID($B594,25,5))),"")</f>
        <v/>
      </c>
      <c r="Z594" s="5" t="str" cm="1">
        <f t="array" ref="Z594">IF(R594="Control",INDEX(EC!A:A,8-BIN2DEC(MID($B594,25,3))),"")</f>
        <v>MR</v>
      </c>
      <c r="AA594" s="5" t="str" cm="1">
        <f t="array" ref="AA594">IF(R594="Control",INDEX(SR!A:A,4-BIN2DEC(MID($B594,28,2))),"")</f>
        <v>SS</v>
      </c>
      <c r="AC594" t="s">
        <v>1182</v>
      </c>
      <c r="AD594" s="61" t="s">
        <v>1323</v>
      </c>
      <c r="AJ594" s="1" t="s">
        <v>551</v>
      </c>
    </row>
    <row r="595" spans="1:36" x14ac:dyDescent="0.25">
      <c r="A595" s="4" t="str">
        <f t="shared" si="80"/>
        <v>251</v>
      </c>
      <c r="B595" s="2" t="s">
        <v>292</v>
      </c>
      <c r="C595" s="35"/>
      <c r="D595" s="3"/>
      <c r="E595" s="3"/>
      <c r="F595" s="3"/>
      <c r="G595" s="3"/>
      <c r="H595" s="3">
        <f t="shared" si="81"/>
        <v>0</v>
      </c>
      <c r="I595" s="27" t="str" cm="1">
        <f t="array" ref="I595">IF(H595=0,INDEX(Source1!A:A, 32-BIN2DEC(LEFT($B595,5))),"--")</f>
        <v>SIGMA</v>
      </c>
      <c r="J595" s="63" t="str">
        <f t="shared" si="79"/>
        <v>--</v>
      </c>
      <c r="K595" s="27" t="str" cm="1">
        <f t="array" ref="K595">IF(H595=0,INDEX(Dest1!A:A,32-BIN2DEC(MID($B595,6,5))),"--")</f>
        <v>tmpB</v>
      </c>
      <c r="L595" s="27">
        <f t="shared" si="82"/>
        <v>1</v>
      </c>
      <c r="M595" s="27" t="str" cm="1">
        <f t="array" ref="M595">IF(AND(I595&lt;&gt;"CONST",L595=0),INDEX(Source2!A:A,16-BIN2DEC(MID($B595,11,4))),"--")</f>
        <v>--</v>
      </c>
      <c r="N595" s="23" t="str" cm="1">
        <f t="array" ref="N595">IF(AND(I595&lt;&gt;"CONST",L595=0),INDEX('D2'!A:A,4-BIN2DEC(MID($B595,15,2))),"--")</f>
        <v>--</v>
      </c>
      <c r="O595" s="6">
        <f t="shared" si="71"/>
        <v>0</v>
      </c>
      <c r="P595" s="6">
        <f t="shared" si="68"/>
        <v>0</v>
      </c>
      <c r="Q595" s="6">
        <f t="shared" si="69"/>
        <v>0</v>
      </c>
      <c r="R595" s="3" t="str" cm="1">
        <f t="array" ref="R595">INDEX(Types!A:A,1+BIN2DEC(MID($B595,20,2)))</f>
        <v>Control</v>
      </c>
      <c r="S595" s="3" t="str" cm="1">
        <f t="array" ref="S595">IF(R595="ALU",INDEX(ALUOps!A:A,32-BIN2DEC(MID($B595,22,5))),"")</f>
        <v/>
      </c>
      <c r="T595" s="3" t="str" cm="1">
        <f t="array" ref="T595">IF(R595="ALU",INDEX(Tmp!A:A,4-BIN2DEC(MID($B595,27,2))),"")</f>
        <v/>
      </c>
      <c r="U595" s="6" t="str">
        <f t="shared" si="83"/>
        <v/>
      </c>
      <c r="V595" t="str" cm="1">
        <f t="array" ref="V595">IF(R595="Jump",INDEX(Jcond!A:A,16-BIN2DEC(MID($B595,22,4))),"")</f>
        <v/>
      </c>
      <c r="W595" t="str">
        <f t="shared" si="84"/>
        <v/>
      </c>
      <c r="X595" s="5" t="str" cm="1">
        <f t="array" ref="X595">IF(R595="Control",INDEX(IC!A:A,16-BIN2DEC(MID($B595,21,4))),"")</f>
        <v>--</v>
      </c>
      <c r="Y595" s="5" t="str" cm="1">
        <f t="array" ref="Y595">IF(X595="CALL",INDEX(Subroutines!A:A,32-BIN2DEC(MID($B595,25,5))),"")</f>
        <v/>
      </c>
      <c r="Z595" s="5" t="str" cm="1">
        <f t="array" ref="Z595">IF(R595="Control",INDEX(EC!A:A,8-BIN2DEC(MID($B595,25,3))),"")</f>
        <v>--</v>
      </c>
      <c r="AA595" s="5" t="str" cm="1">
        <f t="array" ref="AA595">IF(R595="Control",INDEX(SR!A:A,4-BIN2DEC(MID($B595,28,2))),"")</f>
        <v>--</v>
      </c>
    </row>
    <row r="596" spans="1:36" x14ac:dyDescent="0.25">
      <c r="A596" s="4" t="str">
        <f t="shared" si="80"/>
        <v>252</v>
      </c>
      <c r="B596" s="2" t="s">
        <v>575</v>
      </c>
      <c r="C596" s="35"/>
      <c r="D596" s="3"/>
      <c r="E596" s="3"/>
      <c r="F596" s="3"/>
      <c r="G596" s="3"/>
      <c r="H596" s="3">
        <f t="shared" si="81"/>
        <v>0</v>
      </c>
      <c r="I596" s="27" t="str" cm="1">
        <f t="array" ref="I596">IF(H596=0,INDEX(Source1!A:A, 32-BIN2DEC(LEFT($B596,5))),"--")</f>
        <v>TEMP</v>
      </c>
      <c r="J596" s="63" t="str">
        <f t="shared" si="79"/>
        <v>--</v>
      </c>
      <c r="K596" s="27" t="str" cm="1">
        <f t="array" ref="K596">IF(H596=0,INDEX(Dest1!A:A,32-BIN2DEC(MID($B596,6,5))),"--")</f>
        <v>SI</v>
      </c>
      <c r="L596" s="27">
        <f t="shared" si="82"/>
        <v>1</v>
      </c>
      <c r="M596" s="27" t="str" cm="1">
        <f t="array" ref="M596">IF(AND(I596&lt;&gt;"CONST",L596=0),INDEX(Source2!A:A,16-BIN2DEC(MID($B596,11,4))),"--")</f>
        <v>--</v>
      </c>
      <c r="N596" s="23" t="str" cm="1">
        <f t="array" ref="N596">IF(AND(I596&lt;&gt;"CONST",L596=0),INDEX('D2'!A:A,4-BIN2DEC(MID($B596,15,2))),"--")</f>
        <v>--</v>
      </c>
      <c r="O596" s="6">
        <f t="shared" si="71"/>
        <v>1</v>
      </c>
      <c r="P596" s="6">
        <f t="shared" si="68"/>
        <v>0</v>
      </c>
      <c r="Q596" s="6">
        <f t="shared" si="69"/>
        <v>0</v>
      </c>
      <c r="R596" s="3" t="str" cm="1">
        <f t="array" ref="R596">INDEX(Types!A:A,1+BIN2DEC(MID($B596,20,2)))</f>
        <v>Control</v>
      </c>
      <c r="S596" s="3" t="str" cm="1">
        <f t="array" ref="S596">IF(R596="ALU",INDEX(ALUOps!A:A,32-BIN2DEC(MID($B596,22,5))),"")</f>
        <v/>
      </c>
      <c r="T596" s="3" t="str" cm="1">
        <f t="array" ref="T596">IF(R596="ALU",INDEX(Tmp!A:A,4-BIN2DEC(MID($B596,27,2))),"")</f>
        <v/>
      </c>
      <c r="U596" s="6" t="str">
        <f t="shared" si="83"/>
        <v/>
      </c>
      <c r="V596" t="str" cm="1">
        <f t="array" ref="V596">IF(R596="Jump",INDEX(Jcond!A:A,16-BIN2DEC(MID($B596,22,4))),"")</f>
        <v/>
      </c>
      <c r="W596" t="str">
        <f t="shared" si="84"/>
        <v/>
      </c>
      <c r="X596" s="5" t="str" cm="1">
        <f t="array" ref="X596">IF(R596="Control",INDEX(IC!A:A,16-BIN2DEC(MID($B596,21,4))),"")</f>
        <v>--</v>
      </c>
      <c r="Y596" s="5" t="str" cm="1">
        <f t="array" ref="Y596">IF(X596="CALL",INDEX(Subroutines!A:A,32-BIN2DEC(MID($B596,25,5))),"")</f>
        <v/>
      </c>
      <c r="Z596" s="5" t="str" cm="1">
        <f t="array" ref="Z596">IF(R596="Control",INDEX(EC!A:A,8-BIN2DEC(MID($B596,25,3))),"")</f>
        <v>--</v>
      </c>
      <c r="AA596" s="5" t="str" cm="1">
        <f t="array" ref="AA596">IF(R596="Control",INDEX(SR!A:A,4-BIN2DEC(MID($B596,28,2))),"")</f>
        <v>--</v>
      </c>
    </row>
    <row r="597" spans="1:36" x14ac:dyDescent="0.25">
      <c r="A597" s="4" t="str">
        <f t="shared" si="80"/>
        <v>253</v>
      </c>
      <c r="B597" s="2" t="s">
        <v>572</v>
      </c>
      <c r="C597" s="35"/>
      <c r="D597" s="3"/>
      <c r="E597" s="3"/>
      <c r="F597" s="3"/>
      <c r="G597" s="3"/>
      <c r="H597" s="3">
        <f t="shared" si="81"/>
        <v>0</v>
      </c>
      <c r="I597" s="27" t="str" cm="1">
        <f t="array" ref="I597">IF(H597=0,INDEX(Source1!A:A, 32-BIN2DEC(LEFT($B597,5))),"--")</f>
        <v>SIGMA</v>
      </c>
      <c r="J597" s="63" t="str">
        <f t="shared" si="79"/>
        <v>--</v>
      </c>
      <c r="K597" s="27" t="str" cm="1">
        <f t="array" ref="K597">IF(H597=0,INDEX(Dest1!A:A,32-BIN2DEC(MID($B597,6,5))),"--")</f>
        <v>tmpB</v>
      </c>
      <c r="L597" s="27">
        <f t="shared" si="82"/>
        <v>0</v>
      </c>
      <c r="M597" s="27" t="str" cm="1">
        <f t="array" ref="M597">IF(AND(I597&lt;&gt;"CONST",L597=0),INDEX(Source2!A:A,16-BIN2DEC(MID($B597,11,4))),"--")</f>
        <v>SIGMA</v>
      </c>
      <c r="N597" s="23" t="str" cm="1">
        <f t="array" ref="N597">IF(AND(I597&lt;&gt;"CONST",L597=0),INDEX('D2'!A:A,4-BIN2DEC(MID($B597,15,2))),"--")</f>
        <v>IND</v>
      </c>
      <c r="O597" s="6">
        <f t="shared" si="71"/>
        <v>0</v>
      </c>
      <c r="P597" s="6">
        <f t="shared" si="68"/>
        <v>0</v>
      </c>
      <c r="Q597" s="6">
        <f t="shared" si="69"/>
        <v>0</v>
      </c>
      <c r="R597" s="3" t="str" cm="1">
        <f t="array" ref="R597">INDEX(Types!A:A,1+BIN2DEC(MID($B597,20,2)))</f>
        <v>Control</v>
      </c>
      <c r="S597" s="3" t="str" cm="1">
        <f t="array" ref="S597">IF(R597="ALU",INDEX(ALUOps!A:A,32-BIN2DEC(MID($B597,22,5))),"")</f>
        <v/>
      </c>
      <c r="T597" s="3" t="str" cm="1">
        <f t="array" ref="T597">IF(R597="ALU",INDEX(Tmp!A:A,4-BIN2DEC(MID($B597,27,2))),"")</f>
        <v/>
      </c>
      <c r="U597" s="6" t="str">
        <f t="shared" si="83"/>
        <v/>
      </c>
      <c r="V597" t="str" cm="1">
        <f t="array" ref="V597">IF(R597="Jump",INDEX(Jcond!A:A,16-BIN2DEC(MID($B597,22,4))),"")</f>
        <v/>
      </c>
      <c r="W597" t="str">
        <f t="shared" si="84"/>
        <v/>
      </c>
      <c r="X597" s="5" t="str" cm="1">
        <f t="array" ref="X597">IF(R597="Control",INDEX(IC!A:A,16-BIN2DEC(MID($B597,21,4))),"")</f>
        <v>--</v>
      </c>
      <c r="Y597" s="5" t="str" cm="1">
        <f t="array" ref="Y597">IF(X597="CALL",INDEX(Subroutines!A:A,32-BIN2DEC(MID($B597,25,5))),"")</f>
        <v/>
      </c>
      <c r="Z597" s="5" t="str" cm="1">
        <f t="array" ref="Z597">IF(R597="Control",INDEX(EC!A:A,8-BIN2DEC(MID($B597,25,3))),"")</f>
        <v>MR</v>
      </c>
      <c r="AA597" s="5" t="str" cm="1">
        <f t="array" ref="AA597">IF(R597="Control",INDEX(SR!A:A,4-BIN2DEC(MID($B597,28,2))),"")</f>
        <v>SS</v>
      </c>
    </row>
    <row r="598" spans="1:36" x14ac:dyDescent="0.25">
      <c r="A598" s="4" t="str">
        <f t="shared" si="80"/>
        <v>254</v>
      </c>
      <c r="B598" s="2" t="s">
        <v>576</v>
      </c>
      <c r="C598" s="35"/>
      <c r="D598" s="2" t="s">
        <v>574</v>
      </c>
      <c r="E598" s="2" t="s">
        <v>930</v>
      </c>
      <c r="F598" s="2" t="s">
        <v>928</v>
      </c>
      <c r="G598" s="2"/>
      <c r="H598" s="3">
        <f t="shared" si="81"/>
        <v>0</v>
      </c>
      <c r="I598" s="27" t="str" cm="1">
        <f t="array" ref="I598">IF(H598=0,INDEX(Source1!A:A, 32-BIN2DEC(LEFT($B598,5))),"--")</f>
        <v>TEMP</v>
      </c>
      <c r="J598" s="63" t="str">
        <f t="shared" si="79"/>
        <v>--</v>
      </c>
      <c r="K598" s="27" t="str" cm="1">
        <f t="array" ref="K598">IF(H598=0,INDEX(Dest1!A:A,32-BIN2DEC(MID($B598,6,5))),"--")</f>
        <v>BP</v>
      </c>
      <c r="L598" s="27">
        <f t="shared" si="82"/>
        <v>1</v>
      </c>
      <c r="M598" s="27" t="str" cm="1">
        <f t="array" ref="M598">IF(AND(I598&lt;&gt;"CONST",L598=0),INDEX(Source2!A:A,16-BIN2DEC(MID($B598,11,4))),"--")</f>
        <v>--</v>
      </c>
      <c r="N598" s="23" t="str" cm="1">
        <f t="array" ref="N598">IF(AND(I598&lt;&gt;"CONST",L598=0),INDEX('D2'!A:A,4-BIN2DEC(MID($B598,15,2))),"--")</f>
        <v>--</v>
      </c>
      <c r="O598" s="6">
        <f t="shared" si="71"/>
        <v>1</v>
      </c>
      <c r="P598" s="6">
        <f t="shared" si="68"/>
        <v>0</v>
      </c>
      <c r="Q598" s="6">
        <f t="shared" si="69"/>
        <v>0</v>
      </c>
      <c r="R598" s="3" t="str" cm="1">
        <f t="array" ref="R598">INDEX(Types!A:A,1+BIN2DEC(MID($B598,20,2)))</f>
        <v>Control</v>
      </c>
      <c r="S598" s="3" t="str" cm="1">
        <f t="array" ref="S598">IF(R598="ALU",INDEX(ALUOps!A:A,32-BIN2DEC(MID($B598,22,5))),"")</f>
        <v/>
      </c>
      <c r="T598" s="3" t="str" cm="1">
        <f t="array" ref="T598">IF(R598="ALU",INDEX(Tmp!A:A,4-BIN2DEC(MID($B598,27,2))),"")</f>
        <v/>
      </c>
      <c r="U598" s="6" t="str">
        <f t="shared" si="83"/>
        <v/>
      </c>
      <c r="V598" t="str" cm="1">
        <f t="array" ref="V598">IF(R598="Jump",INDEX(Jcond!A:A,16-BIN2DEC(MID($B598,22,4))),"")</f>
        <v/>
      </c>
      <c r="W598" t="str">
        <f t="shared" si="84"/>
        <v/>
      </c>
      <c r="X598" s="5" t="str" cm="1">
        <f t="array" ref="X598">IF(R598="Control",INDEX(IC!A:A,16-BIN2DEC(MID($B598,21,4))),"")</f>
        <v>--</v>
      </c>
      <c r="Y598" s="5" t="str" cm="1">
        <f t="array" ref="Y598">IF(X598="CALL",INDEX(Subroutines!A:A,32-BIN2DEC(MID($B598,25,5))),"")</f>
        <v/>
      </c>
      <c r="Z598" s="5" t="str" cm="1">
        <f t="array" ref="Z598">IF(R598="Control",INDEX(EC!A:A,8-BIN2DEC(MID($B598,25,3))),"")</f>
        <v>--</v>
      </c>
      <c r="AA598" s="5" t="str" cm="1">
        <f t="array" ref="AA598">IF(R598="Control",INDEX(SR!A:A,4-BIN2DEC(MID($B598,28,2))),"")</f>
        <v>--</v>
      </c>
      <c r="AJ598" s="1" t="s">
        <v>551</v>
      </c>
    </row>
    <row r="599" spans="1:36" x14ac:dyDescent="0.25">
      <c r="A599" s="4" t="str">
        <f t="shared" si="80"/>
        <v>255</v>
      </c>
      <c r="B599" s="2" t="s">
        <v>572</v>
      </c>
      <c r="C599" s="35"/>
      <c r="D599" s="3"/>
      <c r="E599" s="3"/>
      <c r="F599" s="3"/>
      <c r="G599" s="3"/>
      <c r="H599" s="3">
        <f t="shared" si="81"/>
        <v>0</v>
      </c>
      <c r="I599" s="27" t="str" cm="1">
        <f t="array" ref="I599">IF(H599=0,INDEX(Source1!A:A, 32-BIN2DEC(LEFT($B599,5))),"--")</f>
        <v>SIGMA</v>
      </c>
      <c r="J599" s="63" t="str">
        <f t="shared" si="79"/>
        <v>--</v>
      </c>
      <c r="K599" s="27" t="str" cm="1">
        <f t="array" ref="K599">IF(H599=0,INDEX(Dest1!A:A,32-BIN2DEC(MID($B599,6,5))),"--")</f>
        <v>tmpB</v>
      </c>
      <c r="L599" s="27">
        <f t="shared" si="82"/>
        <v>0</v>
      </c>
      <c r="M599" s="27" t="str" cm="1">
        <f t="array" ref="M599">IF(AND(I599&lt;&gt;"CONST",L599=0),INDEX(Source2!A:A,16-BIN2DEC(MID($B599,11,4))),"--")</f>
        <v>SIGMA</v>
      </c>
      <c r="N599" s="23" t="str" cm="1">
        <f t="array" ref="N599">IF(AND(I599&lt;&gt;"CONST",L599=0),INDEX('D2'!A:A,4-BIN2DEC(MID($B599,15,2))),"--")</f>
        <v>IND</v>
      </c>
      <c r="O599" s="6">
        <f t="shared" si="71"/>
        <v>0</v>
      </c>
      <c r="P599" s="6">
        <f t="shared" si="68"/>
        <v>0</v>
      </c>
      <c r="Q599" s="6">
        <f t="shared" si="69"/>
        <v>0</v>
      </c>
      <c r="R599" s="3" t="str" cm="1">
        <f t="array" ref="R599">INDEX(Types!A:A,1+BIN2DEC(MID($B599,20,2)))</f>
        <v>Control</v>
      </c>
      <c r="S599" s="3" t="str" cm="1">
        <f t="array" ref="S599">IF(R599="ALU",INDEX(ALUOps!A:A,32-BIN2DEC(MID($B599,22,5))),"")</f>
        <v/>
      </c>
      <c r="T599" s="3" t="str" cm="1">
        <f t="array" ref="T599">IF(R599="ALU",INDEX(Tmp!A:A,4-BIN2DEC(MID($B599,27,2))),"")</f>
        <v/>
      </c>
      <c r="U599" s="6" t="str">
        <f t="shared" si="83"/>
        <v/>
      </c>
      <c r="V599" t="str" cm="1">
        <f t="array" ref="V599">IF(R599="Jump",INDEX(Jcond!A:A,16-BIN2DEC(MID($B599,22,4))),"")</f>
        <v/>
      </c>
      <c r="W599" t="str">
        <f t="shared" si="84"/>
        <v/>
      </c>
      <c r="X599" s="5" t="str" cm="1">
        <f t="array" ref="X599">IF(R599="Control",INDEX(IC!A:A,16-BIN2DEC(MID($B599,21,4))),"")</f>
        <v>--</v>
      </c>
      <c r="Y599" s="5" t="str" cm="1">
        <f t="array" ref="Y599">IF(X599="CALL",INDEX(Subroutines!A:A,32-BIN2DEC(MID($B599,25,5))),"")</f>
        <v/>
      </c>
      <c r="Z599" s="5" t="str" cm="1">
        <f t="array" ref="Z599">IF(R599="Control",INDEX(EC!A:A,8-BIN2DEC(MID($B599,25,3))),"")</f>
        <v>MR</v>
      </c>
      <c r="AA599" s="5" t="str" cm="1">
        <f t="array" ref="AA599">IF(R599="Control",INDEX(SR!A:A,4-BIN2DEC(MID($B599,28,2))),"")</f>
        <v>SS</v>
      </c>
    </row>
    <row r="600" spans="1:36" x14ac:dyDescent="0.25">
      <c r="A600" s="4" t="str">
        <f t="shared" si="80"/>
        <v>256</v>
      </c>
      <c r="B600" s="2" t="s">
        <v>578</v>
      </c>
      <c r="C600" s="35"/>
      <c r="D600" s="3"/>
      <c r="E600" s="3"/>
      <c r="F600" s="3"/>
      <c r="G600" s="3"/>
      <c r="H600" s="3">
        <f t="shared" si="81"/>
        <v>0</v>
      </c>
      <c r="I600" s="27" t="str" cm="1">
        <f t="array" ref="I600">IF(H600=0,INDEX(Source1!A:A, 32-BIN2DEC(LEFT($B600,5))),"--")</f>
        <v>TEMP</v>
      </c>
      <c r="J600" s="63" t="str">
        <f t="shared" si="79"/>
        <v>--</v>
      </c>
      <c r="K600" s="27" t="str" cm="1">
        <f t="array" ref="K600">IF(H600=0,INDEX(Dest1!A:A,32-BIN2DEC(MID($B600,6,5))),"--")</f>
        <v>B</v>
      </c>
      <c r="L600" s="27">
        <f t="shared" si="82"/>
        <v>1</v>
      </c>
      <c r="M600" s="27" t="str" cm="1">
        <f t="array" ref="M600">IF(AND(I600&lt;&gt;"CONST",L600=0),INDEX(Source2!A:A,16-BIN2DEC(MID($B600,11,4))),"--")</f>
        <v>--</v>
      </c>
      <c r="N600" s="23" t="str" cm="1">
        <f t="array" ref="N600">IF(AND(I600&lt;&gt;"CONST",L600=0),INDEX('D2'!A:A,4-BIN2DEC(MID($B600,15,2))),"--")</f>
        <v>--</v>
      </c>
      <c r="O600" s="6">
        <f t="shared" si="71"/>
        <v>1</v>
      </c>
      <c r="P600" s="6">
        <f t="shared" si="68"/>
        <v>0</v>
      </c>
      <c r="Q600" s="6">
        <f t="shared" si="69"/>
        <v>0</v>
      </c>
      <c r="R600" s="3" t="str" cm="1">
        <f t="array" ref="R600">INDEX(Types!A:A,1+BIN2DEC(MID($B600,20,2)))</f>
        <v>Control</v>
      </c>
      <c r="S600" s="3" t="str" cm="1">
        <f t="array" ref="S600">IF(R600="ALU",INDEX(ALUOps!A:A,32-BIN2DEC(MID($B600,22,5))),"")</f>
        <v/>
      </c>
      <c r="T600" s="3" t="str" cm="1">
        <f t="array" ref="T600">IF(R600="ALU",INDEX(Tmp!A:A,4-BIN2DEC(MID($B600,27,2))),"")</f>
        <v/>
      </c>
      <c r="U600" s="6" t="str">
        <f t="shared" si="83"/>
        <v/>
      </c>
      <c r="V600" t="str" cm="1">
        <f t="array" ref="V600">IF(R600="Jump",INDEX(Jcond!A:A,16-BIN2DEC(MID($B600,22,4))),"")</f>
        <v/>
      </c>
      <c r="W600" t="str">
        <f t="shared" si="84"/>
        <v/>
      </c>
      <c r="X600" s="5" t="str" cm="1">
        <f t="array" ref="X600">IF(R600="Control",INDEX(IC!A:A,16-BIN2DEC(MID($B600,21,4))),"")</f>
        <v>--</v>
      </c>
      <c r="Y600" s="5" t="str" cm="1">
        <f t="array" ref="Y600">IF(X600="CALL",INDEX(Subroutines!A:A,32-BIN2DEC(MID($B600,25,5))),"")</f>
        <v/>
      </c>
      <c r="Z600" s="5" t="str" cm="1">
        <f t="array" ref="Z600">IF(R600="Control",INDEX(EC!A:A,8-BIN2DEC(MID($B600,25,3))),"")</f>
        <v>--</v>
      </c>
      <c r="AA600" s="5" t="str" cm="1">
        <f t="array" ref="AA600">IF(R600="Control",INDEX(SR!A:A,4-BIN2DEC(MID($B600,28,2))),"")</f>
        <v>--</v>
      </c>
    </row>
    <row r="601" spans="1:36" x14ac:dyDescent="0.25">
      <c r="A601" s="4" t="str">
        <f t="shared" si="80"/>
        <v>257</v>
      </c>
      <c r="B601" s="2" t="s">
        <v>572</v>
      </c>
      <c r="C601" s="35"/>
      <c r="D601" s="3"/>
      <c r="E601" s="3"/>
      <c r="F601" s="3"/>
      <c r="G601" s="3"/>
      <c r="H601" s="3">
        <f t="shared" si="81"/>
        <v>0</v>
      </c>
      <c r="I601" s="27" t="str" cm="1">
        <f t="array" ref="I601">IF(H601=0,INDEX(Source1!A:A, 32-BIN2DEC(LEFT($B601,5))),"--")</f>
        <v>SIGMA</v>
      </c>
      <c r="J601" s="63" t="str">
        <f t="shared" si="79"/>
        <v>--</v>
      </c>
      <c r="K601" s="27" t="str" cm="1">
        <f t="array" ref="K601">IF(H601=0,INDEX(Dest1!A:A,32-BIN2DEC(MID($B601,6,5))),"--")</f>
        <v>tmpB</v>
      </c>
      <c r="L601" s="27">
        <f t="shared" si="82"/>
        <v>0</v>
      </c>
      <c r="M601" s="27" t="str" cm="1">
        <f t="array" ref="M601">IF(AND(I601&lt;&gt;"CONST",L601=0),INDEX(Source2!A:A,16-BIN2DEC(MID($B601,11,4))),"--")</f>
        <v>SIGMA</v>
      </c>
      <c r="N601" s="23" t="str" cm="1">
        <f t="array" ref="N601">IF(AND(I601&lt;&gt;"CONST",L601=0),INDEX('D2'!A:A,4-BIN2DEC(MID($B601,15,2))),"--")</f>
        <v>IND</v>
      </c>
      <c r="O601" s="6">
        <f t="shared" si="71"/>
        <v>0</v>
      </c>
      <c r="P601" s="6">
        <f t="shared" si="68"/>
        <v>0</v>
      </c>
      <c r="Q601" s="6">
        <f t="shared" si="69"/>
        <v>0</v>
      </c>
      <c r="R601" s="3" t="str" cm="1">
        <f t="array" ref="R601">INDEX(Types!A:A,1+BIN2DEC(MID($B601,20,2)))</f>
        <v>Control</v>
      </c>
      <c r="S601" s="3" t="str" cm="1">
        <f t="array" ref="S601">IF(R601="ALU",INDEX(ALUOps!A:A,32-BIN2DEC(MID($B601,22,5))),"")</f>
        <v/>
      </c>
      <c r="T601" s="3" t="str" cm="1">
        <f t="array" ref="T601">IF(R601="ALU",INDEX(Tmp!A:A,4-BIN2DEC(MID($B601,27,2))),"")</f>
        <v/>
      </c>
      <c r="U601" s="6" t="str">
        <f t="shared" si="83"/>
        <v/>
      </c>
      <c r="V601" t="str" cm="1">
        <f t="array" ref="V601">IF(R601="Jump",INDEX(Jcond!A:A,16-BIN2DEC(MID($B601,22,4))),"")</f>
        <v/>
      </c>
      <c r="W601" t="str">
        <f t="shared" si="84"/>
        <v/>
      </c>
      <c r="X601" s="5" t="str" cm="1">
        <f t="array" ref="X601">IF(R601="Control",INDEX(IC!A:A,16-BIN2DEC(MID($B601,21,4))),"")</f>
        <v>--</v>
      </c>
      <c r="Y601" s="5" t="str" cm="1">
        <f t="array" ref="Y601">IF(X601="CALL",INDEX(Subroutines!A:A,32-BIN2DEC(MID($B601,25,5))),"")</f>
        <v/>
      </c>
      <c r="Z601" s="5" t="str" cm="1">
        <f t="array" ref="Z601">IF(R601="Control",INDEX(EC!A:A,8-BIN2DEC(MID($B601,25,3))),"")</f>
        <v>MR</v>
      </c>
      <c r="AA601" s="5" t="str" cm="1">
        <f t="array" ref="AA601">IF(R601="Control",INDEX(SR!A:A,4-BIN2DEC(MID($B601,28,2))),"")</f>
        <v>SS</v>
      </c>
    </row>
    <row r="602" spans="1:36" x14ac:dyDescent="0.25">
      <c r="A602" s="4" t="str">
        <f t="shared" si="80"/>
        <v>258</v>
      </c>
      <c r="B602" s="2" t="s">
        <v>579</v>
      </c>
      <c r="C602" s="35"/>
      <c r="D602" s="2" t="s">
        <v>577</v>
      </c>
      <c r="E602" s="2" t="s">
        <v>930</v>
      </c>
      <c r="F602" s="2" t="s">
        <v>488</v>
      </c>
      <c r="G602" s="2"/>
      <c r="H602" s="3">
        <f t="shared" si="81"/>
        <v>0</v>
      </c>
      <c r="I602" s="27" t="str" cm="1">
        <f t="array" ref="I602">IF(H602=0,INDEX(Source1!A:A, 32-BIN2DEC(LEFT($B602,5))),"--")</f>
        <v>TEMP</v>
      </c>
      <c r="J602" s="63" t="str">
        <f t="shared" si="79"/>
        <v>--</v>
      </c>
      <c r="K602" s="27" t="str" cm="1">
        <f t="array" ref="K602">IF(H602=0,INDEX(Dest1!A:A,32-BIN2DEC(MID($B602,6,5))),"--")</f>
        <v>D</v>
      </c>
      <c r="L602" s="27">
        <f t="shared" si="82"/>
        <v>1</v>
      </c>
      <c r="M602" s="27" t="str" cm="1">
        <f t="array" ref="M602">IF(AND(I602&lt;&gt;"CONST",L602=0),INDEX(Source2!A:A,16-BIN2DEC(MID($B602,11,4))),"--")</f>
        <v>--</v>
      </c>
      <c r="N602" s="23" t="str" cm="1">
        <f t="array" ref="N602">IF(AND(I602&lt;&gt;"CONST",L602=0),INDEX('D2'!A:A,4-BIN2DEC(MID($B602,15,2))),"--")</f>
        <v>--</v>
      </c>
      <c r="O602" s="6">
        <f t="shared" si="71"/>
        <v>1</v>
      </c>
      <c r="P602" s="6">
        <f t="shared" si="68"/>
        <v>0</v>
      </c>
      <c r="Q602" s="6">
        <f t="shared" si="69"/>
        <v>0</v>
      </c>
      <c r="R602" s="3" t="str" cm="1">
        <f t="array" ref="R602">INDEX(Types!A:A,1+BIN2DEC(MID($B602,20,2)))</f>
        <v>Control</v>
      </c>
      <c r="S602" s="3" t="str" cm="1">
        <f t="array" ref="S602">IF(R602="ALU",INDEX(ALUOps!A:A,32-BIN2DEC(MID($B602,22,5))),"")</f>
        <v/>
      </c>
      <c r="T602" s="3" t="str" cm="1">
        <f t="array" ref="T602">IF(R602="ALU",INDEX(Tmp!A:A,4-BIN2DEC(MID($B602,27,2))),"")</f>
        <v/>
      </c>
      <c r="U602" s="6" t="str">
        <f t="shared" si="83"/>
        <v/>
      </c>
      <c r="V602" t="str" cm="1">
        <f t="array" ref="V602">IF(R602="Jump",INDEX(Jcond!A:A,16-BIN2DEC(MID($B602,22,4))),"")</f>
        <v/>
      </c>
      <c r="W602" t="str">
        <f t="shared" si="84"/>
        <v/>
      </c>
      <c r="X602" s="5" t="str" cm="1">
        <f t="array" ref="X602">IF(R602="Control",INDEX(IC!A:A,16-BIN2DEC(MID($B602,21,4))),"")</f>
        <v>--</v>
      </c>
      <c r="Y602" s="5" t="str" cm="1">
        <f t="array" ref="Y602">IF(X602="CALL",INDEX(Subroutines!A:A,32-BIN2DEC(MID($B602,25,5))),"")</f>
        <v/>
      </c>
      <c r="Z602" s="5" t="str" cm="1">
        <f t="array" ref="Z602">IF(R602="Control",INDEX(EC!A:A,8-BIN2DEC(MID($B602,25,3))),"")</f>
        <v>--</v>
      </c>
      <c r="AA602" s="5" t="str" cm="1">
        <f t="array" ref="AA602">IF(R602="Control",INDEX(SR!A:A,4-BIN2DEC(MID($B602,28,2))),"")</f>
        <v>--</v>
      </c>
      <c r="AJ602" s="1" t="s">
        <v>551</v>
      </c>
    </row>
    <row r="603" spans="1:36" x14ac:dyDescent="0.25">
      <c r="A603" s="4" t="str">
        <f t="shared" si="80"/>
        <v>259</v>
      </c>
      <c r="B603" s="2" t="s">
        <v>572</v>
      </c>
      <c r="C603" s="35"/>
      <c r="D603" s="3"/>
      <c r="E603" s="3"/>
      <c r="F603" s="3"/>
      <c r="G603" s="3"/>
      <c r="H603" s="3">
        <f t="shared" si="81"/>
        <v>0</v>
      </c>
      <c r="I603" s="27" t="str" cm="1">
        <f t="array" ref="I603">IF(H603=0,INDEX(Source1!A:A, 32-BIN2DEC(LEFT($B603,5))),"--")</f>
        <v>SIGMA</v>
      </c>
      <c r="J603" s="63" t="str">
        <f t="shared" si="79"/>
        <v>--</v>
      </c>
      <c r="K603" s="27" t="str" cm="1">
        <f t="array" ref="K603">IF(H603=0,INDEX(Dest1!A:A,32-BIN2DEC(MID($B603,6,5))),"--")</f>
        <v>tmpB</v>
      </c>
      <c r="L603" s="27">
        <f t="shared" si="82"/>
        <v>0</v>
      </c>
      <c r="M603" s="27" t="str" cm="1">
        <f t="array" ref="M603">IF(AND(I603&lt;&gt;"CONST",L603=0),INDEX(Source2!A:A,16-BIN2DEC(MID($B603,11,4))),"--")</f>
        <v>SIGMA</v>
      </c>
      <c r="N603" s="23" t="str" cm="1">
        <f t="array" ref="N603">IF(AND(I603&lt;&gt;"CONST",L603=0),INDEX('D2'!A:A,4-BIN2DEC(MID($B603,15,2))),"--")</f>
        <v>IND</v>
      </c>
      <c r="O603" s="6">
        <f t="shared" si="71"/>
        <v>0</v>
      </c>
      <c r="P603" s="6">
        <f t="shared" si="68"/>
        <v>0</v>
      </c>
      <c r="Q603" s="6">
        <f t="shared" si="69"/>
        <v>0</v>
      </c>
      <c r="R603" s="3" t="str" cm="1">
        <f t="array" ref="R603">INDEX(Types!A:A,1+BIN2DEC(MID($B603,20,2)))</f>
        <v>Control</v>
      </c>
      <c r="S603" s="3" t="str" cm="1">
        <f t="array" ref="S603">IF(R603="ALU",INDEX(ALUOps!A:A,32-BIN2DEC(MID($B603,22,5))),"")</f>
        <v/>
      </c>
      <c r="T603" s="3" t="str" cm="1">
        <f t="array" ref="T603">IF(R603="ALU",INDEX(Tmp!A:A,4-BIN2DEC(MID($B603,27,2))),"")</f>
        <v/>
      </c>
      <c r="U603" s="6" t="str">
        <f t="shared" si="83"/>
        <v/>
      </c>
      <c r="V603" t="str" cm="1">
        <f t="array" ref="V603">IF(R603="Jump",INDEX(Jcond!A:A,16-BIN2DEC(MID($B603,22,4))),"")</f>
        <v/>
      </c>
      <c r="W603" t="str">
        <f t="shared" si="84"/>
        <v/>
      </c>
      <c r="X603" s="5" t="str" cm="1">
        <f t="array" ref="X603">IF(R603="Control",INDEX(IC!A:A,16-BIN2DEC(MID($B603,21,4))),"")</f>
        <v>--</v>
      </c>
      <c r="Y603" s="5" t="str" cm="1">
        <f t="array" ref="Y603">IF(X603="CALL",INDEX(Subroutines!A:A,32-BIN2DEC(MID($B603,25,5))),"")</f>
        <v/>
      </c>
      <c r="Z603" s="5" t="str" cm="1">
        <f t="array" ref="Z603">IF(R603="Control",INDEX(EC!A:A,8-BIN2DEC(MID($B603,25,3))),"")</f>
        <v>MR</v>
      </c>
      <c r="AA603" s="5" t="str" cm="1">
        <f t="array" ref="AA603">IF(R603="Control",INDEX(SR!A:A,4-BIN2DEC(MID($B603,28,2))),"")</f>
        <v>SS</v>
      </c>
    </row>
    <row r="604" spans="1:36" x14ac:dyDescent="0.25">
      <c r="A604" s="4" t="str">
        <f t="shared" si="80"/>
        <v>25A</v>
      </c>
      <c r="B604" s="2" t="s">
        <v>581</v>
      </c>
      <c r="C604" s="35"/>
      <c r="D604" s="3"/>
      <c r="E604" s="3"/>
      <c r="F604" s="3"/>
      <c r="G604" s="3"/>
      <c r="H604" s="3">
        <f t="shared" si="81"/>
        <v>0</v>
      </c>
      <c r="I604" s="27" t="str" cm="1">
        <f t="array" ref="I604">IF(H604=0,INDEX(Source1!A:A, 32-BIN2DEC(LEFT($B604,5))),"--")</f>
        <v>TEMP</v>
      </c>
      <c r="J604" s="63" t="str">
        <f t="shared" si="79"/>
        <v>--</v>
      </c>
      <c r="K604" s="27" t="str" cm="1">
        <f t="array" ref="K604">IF(H604=0,INDEX(Dest1!A:A,32-BIN2DEC(MID($B604,6,5))),"--")</f>
        <v>C</v>
      </c>
      <c r="L604" s="27">
        <f t="shared" si="82"/>
        <v>1</v>
      </c>
      <c r="M604" s="27" t="str" cm="1">
        <f t="array" ref="M604">IF(AND(I604&lt;&gt;"CONST",L604=0),INDEX(Source2!A:A,16-BIN2DEC(MID($B604,11,4))),"--")</f>
        <v>--</v>
      </c>
      <c r="N604" s="23" t="str" cm="1">
        <f t="array" ref="N604">IF(AND(I604&lt;&gt;"CONST",L604=0),INDEX('D2'!A:A,4-BIN2DEC(MID($B604,15,2))),"--")</f>
        <v>--</v>
      </c>
      <c r="O604" s="6">
        <f t="shared" si="71"/>
        <v>1</v>
      </c>
      <c r="P604" s="6">
        <f t="shared" si="68"/>
        <v>0</v>
      </c>
      <c r="Q604" s="6">
        <f t="shared" si="69"/>
        <v>0</v>
      </c>
      <c r="R604" s="3" t="str" cm="1">
        <f t="array" ref="R604">INDEX(Types!A:A,1+BIN2DEC(MID($B604,20,2)))</f>
        <v>Control</v>
      </c>
      <c r="S604" s="3" t="str" cm="1">
        <f t="array" ref="S604">IF(R604="ALU",INDEX(ALUOps!A:A,32-BIN2DEC(MID($B604,22,5))),"")</f>
        <v/>
      </c>
      <c r="T604" s="3" t="str" cm="1">
        <f t="array" ref="T604">IF(R604="ALU",INDEX(Tmp!A:A,4-BIN2DEC(MID($B604,27,2))),"")</f>
        <v/>
      </c>
      <c r="U604" s="6" t="str">
        <f t="shared" si="83"/>
        <v/>
      </c>
      <c r="V604" t="str" cm="1">
        <f t="array" ref="V604">IF(R604="Jump",INDEX(Jcond!A:A,16-BIN2DEC(MID($B604,22,4))),"")</f>
        <v/>
      </c>
      <c r="W604" t="str">
        <f t="shared" si="84"/>
        <v/>
      </c>
      <c r="X604" s="5" t="str" cm="1">
        <f t="array" ref="X604">IF(R604="Control",INDEX(IC!A:A,16-BIN2DEC(MID($B604,21,4))),"")</f>
        <v>--</v>
      </c>
      <c r="Y604" s="5" t="str" cm="1">
        <f t="array" ref="Y604">IF(X604="CALL",INDEX(Subroutines!A:A,32-BIN2DEC(MID($B604,25,5))),"")</f>
        <v/>
      </c>
      <c r="Z604" s="5" t="str" cm="1">
        <f t="array" ref="Z604">IF(R604="Control",INDEX(EC!A:A,8-BIN2DEC(MID($B604,25,3))),"")</f>
        <v>--</v>
      </c>
      <c r="AA604" s="5" t="str" cm="1">
        <f t="array" ref="AA604">IF(R604="Control",INDEX(SR!A:A,4-BIN2DEC(MID($B604,28,2))),"")</f>
        <v>--</v>
      </c>
    </row>
    <row r="605" spans="1:36" x14ac:dyDescent="0.25">
      <c r="A605" s="4" t="str">
        <f t="shared" si="80"/>
        <v>25B</v>
      </c>
      <c r="B605" s="2" t="s">
        <v>15</v>
      </c>
      <c r="C605" s="35"/>
      <c r="D605" s="3"/>
      <c r="E605" s="3"/>
      <c r="F605" s="3"/>
      <c r="G605" s="3"/>
      <c r="H605" s="3">
        <f t="shared" si="81"/>
        <v>0</v>
      </c>
      <c r="I605" s="27" t="str" cm="1">
        <f t="array" ref="I605">IF(H605=0,INDEX(Source1!A:A, 32-BIN2DEC(LEFT($B605,5))),"--")</f>
        <v>SIGMA</v>
      </c>
      <c r="J605" s="63" t="str">
        <f t="shared" si="79"/>
        <v>--</v>
      </c>
      <c r="K605" s="27" t="str" cm="1">
        <f t="array" ref="K605">IF(H605=0,INDEX(Dest1!A:A,32-BIN2DEC(MID($B605,6,5))),"--")</f>
        <v>SP</v>
      </c>
      <c r="L605" s="27">
        <f t="shared" si="82"/>
        <v>1</v>
      </c>
      <c r="M605" s="27" t="str" cm="1">
        <f t="array" ref="M605">IF(AND(I605&lt;&gt;"CONST",L605=0),INDEX(Source2!A:A,16-BIN2DEC(MID($B605,11,4))),"--")</f>
        <v>--</v>
      </c>
      <c r="N605" s="23" t="str" cm="1">
        <f t="array" ref="N605">IF(AND(I605&lt;&gt;"CONST",L605=0),INDEX('D2'!A:A,4-BIN2DEC(MID($B605,15,2))),"--")</f>
        <v>--</v>
      </c>
      <c r="O605" s="6">
        <f t="shared" si="71"/>
        <v>0</v>
      </c>
      <c r="P605" s="6">
        <f t="shared" si="68"/>
        <v>0</v>
      </c>
      <c r="Q605" s="6">
        <f t="shared" si="69"/>
        <v>0</v>
      </c>
      <c r="R605" s="3" t="str" cm="1">
        <f t="array" ref="R605">INDEX(Types!A:A,1+BIN2DEC(MID($B605,20,2)))</f>
        <v>Control</v>
      </c>
      <c r="S605" s="3" t="str" cm="1">
        <f t="array" ref="S605">IF(R605="ALU",INDEX(ALUOps!A:A,32-BIN2DEC(MID($B605,22,5))),"")</f>
        <v/>
      </c>
      <c r="T605" s="3" t="str" cm="1">
        <f t="array" ref="T605">IF(R605="ALU",INDEX(Tmp!A:A,4-BIN2DEC(MID($B605,27,2))),"")</f>
        <v/>
      </c>
      <c r="U605" s="6" t="str">
        <f t="shared" si="83"/>
        <v/>
      </c>
      <c r="V605" t="str" cm="1">
        <f t="array" ref="V605">IF(R605="Jump",INDEX(Jcond!A:A,16-BIN2DEC(MID($B605,22,4))),"")</f>
        <v/>
      </c>
      <c r="W605" t="str">
        <f t="shared" si="84"/>
        <v/>
      </c>
      <c r="X605" s="5" t="str" cm="1">
        <f t="array" ref="X605">IF(R605="Control",INDEX(IC!A:A,16-BIN2DEC(MID($B605,21,4))),"")</f>
        <v>--</v>
      </c>
      <c r="Y605" s="5" t="str" cm="1">
        <f t="array" ref="Y605">IF(X605="CALL",INDEX(Subroutines!A:A,32-BIN2DEC(MID($B605,25,5))),"")</f>
        <v/>
      </c>
      <c r="Z605" s="5" t="str" cm="1">
        <f t="array" ref="Z605">IF(R605="Control",INDEX(EC!A:A,8-BIN2DEC(MID($B605,25,3))),"")</f>
        <v>--</v>
      </c>
      <c r="AA605" s="5" t="str" cm="1">
        <f t="array" ref="AA605">IF(R605="Control",INDEX(SR!A:A,4-BIN2DEC(MID($B605,28,2))),"")</f>
        <v>--</v>
      </c>
    </row>
    <row r="606" spans="1:36" ht="15.75" thickBot="1" x14ac:dyDescent="0.3">
      <c r="A606" s="4" t="str">
        <f t="shared" si="80"/>
        <v>25C</v>
      </c>
      <c r="B606" s="49" t="s">
        <v>582</v>
      </c>
      <c r="C606" s="35"/>
      <c r="D606" s="50" t="s">
        <v>580</v>
      </c>
      <c r="E606" s="2" t="s">
        <v>930</v>
      </c>
      <c r="F606" s="2" t="s">
        <v>932</v>
      </c>
      <c r="G606" s="2"/>
      <c r="H606" s="10">
        <f t="shared" si="81"/>
        <v>0</v>
      </c>
      <c r="I606" s="27" t="str" cm="1">
        <f t="array" ref="I606">IF(H606=0,INDEX(Source1!A:A, 32-BIN2DEC(LEFT($B606,5))),"--")</f>
        <v>TEMP</v>
      </c>
      <c r="J606" s="63" t="str">
        <f t="shared" si="79"/>
        <v>--</v>
      </c>
      <c r="K606" s="27" t="str" cm="1">
        <f t="array" ref="K606">IF(H606=0,INDEX(Dest1!A:A,32-BIN2DEC(MID($B606,6,5))),"--")</f>
        <v>A</v>
      </c>
      <c r="L606" s="30">
        <f t="shared" si="82"/>
        <v>1</v>
      </c>
      <c r="M606" s="27" t="str" cm="1">
        <f t="array" ref="M606">IF(AND(I606&lt;&gt;"CONST",L606=0),INDEX(Source2!A:A,16-BIN2DEC(MID($B606,11,4))),"--")</f>
        <v>--</v>
      </c>
      <c r="N606" s="23" t="str" cm="1">
        <f t="array" ref="N606">IF(AND(I606&lt;&gt;"CONST",L606=0),INDEX('D2'!A:A,4-BIN2DEC(MID($B606,15,2))),"--")</f>
        <v>--</v>
      </c>
      <c r="O606" s="6">
        <f t="shared" si="71"/>
        <v>1</v>
      </c>
      <c r="P606" s="6">
        <f t="shared" si="68"/>
        <v>0</v>
      </c>
      <c r="Q606" s="6">
        <f t="shared" si="69"/>
        <v>1</v>
      </c>
      <c r="R606" s="3" t="str" cm="1">
        <f t="array" ref="R606">INDEX(Types!A:A,1+BIN2DEC(MID($B606,20,2)))</f>
        <v>Control</v>
      </c>
      <c r="S606" s="3" t="str" cm="1">
        <f t="array" ref="S606">IF(R606="ALU",INDEX(ALUOps!A:A,32-BIN2DEC(MID($B606,22,5))),"")</f>
        <v/>
      </c>
      <c r="T606" s="3" t="str" cm="1">
        <f t="array" ref="T606">IF(R606="ALU",INDEX(Tmp!A:A,4-BIN2DEC(MID($B606,27,2))),"")</f>
        <v/>
      </c>
      <c r="U606" s="6" t="str">
        <f t="shared" si="83"/>
        <v/>
      </c>
      <c r="V606" t="str" cm="1">
        <f t="array" ref="V606">IF(R606="Jump",INDEX(Jcond!A:A,16-BIN2DEC(MID($B606,22,4))),"")</f>
        <v/>
      </c>
      <c r="W606" t="str">
        <f t="shared" si="84"/>
        <v/>
      </c>
      <c r="X606" s="5" t="str" cm="1">
        <f t="array" ref="X606">IF(R606="Control",INDEX(IC!A:A,16-BIN2DEC(MID($B606,21,4))),"")</f>
        <v>--</v>
      </c>
      <c r="Y606" s="5" t="str" cm="1">
        <f t="array" ref="Y606">IF(X606="CALL",INDEX(Subroutines!A:A,32-BIN2DEC(MID($B606,25,5))),"")</f>
        <v/>
      </c>
      <c r="Z606" s="5" t="str" cm="1">
        <f t="array" ref="Z606">IF(R606="Control",INDEX(EC!A:A,8-BIN2DEC(MID($B606,25,3))),"")</f>
        <v>--</v>
      </c>
      <c r="AA606" s="5" t="str" cm="1">
        <f t="array" ref="AA606">IF(R606="Control",INDEX(SR!A:A,4-BIN2DEC(MID($B606,28,2))),"")</f>
        <v>--</v>
      </c>
      <c r="AJ606" s="1" t="s">
        <v>551</v>
      </c>
    </row>
    <row r="607" spans="1:36" s="15" customFormat="1" x14ac:dyDescent="0.25">
      <c r="A607" s="12" t="str">
        <f t="shared" si="80"/>
        <v>25D</v>
      </c>
      <c r="B607" s="13" t="s">
        <v>4</v>
      </c>
      <c r="C607" s="36"/>
      <c r="D607" s="14"/>
      <c r="E607" s="14"/>
      <c r="F607" s="14"/>
      <c r="G607" s="14"/>
      <c r="H607" s="14">
        <f t="shared" si="81"/>
        <v>1</v>
      </c>
      <c r="I607" s="28" t="str" cm="1">
        <f t="array" ref="I607">IF(H607=0,INDEX(Source1!A:A, 32-BIN2DEC(LEFT($B607,5))),"--")</f>
        <v>--</v>
      </c>
      <c r="J607" s="64" t="str">
        <f t="shared" si="79"/>
        <v>--</v>
      </c>
      <c r="K607" s="28" t="str" cm="1">
        <f t="array" ref="K607">IF(H607=0,INDEX(Dest1!A:A,32-BIN2DEC(MID($B607,6,5))),"--")</f>
        <v>--</v>
      </c>
      <c r="L607" s="28">
        <f t="shared" si="82"/>
        <v>1</v>
      </c>
      <c r="M607" s="28" t="str" cm="1">
        <f t="array" ref="M607">IF(AND(I607&lt;&gt;"CONST",L607=0),INDEX(Source2!A:A,16-BIN2DEC(MID($B607,11,4))),"--")</f>
        <v>--</v>
      </c>
      <c r="N607" s="24" t="str" cm="1">
        <f t="array" ref="N607">IF(AND(I607&lt;&gt;"CONST",L607=0),INDEX('D2'!A:A,4-BIN2DEC(MID($B607,15,2))),"--")</f>
        <v>--</v>
      </c>
      <c r="O607" s="16">
        <f t="shared" si="71"/>
        <v>0</v>
      </c>
      <c r="P607" s="16">
        <f t="shared" si="68"/>
        <v>0</v>
      </c>
      <c r="Q607" s="16">
        <f t="shared" si="69"/>
        <v>0</v>
      </c>
      <c r="R607" s="14" t="str" cm="1">
        <f t="array" ref="R607">INDEX(Types!A:A,1+BIN2DEC(MID($B607,20,2)))</f>
        <v>Control</v>
      </c>
      <c r="S607" s="14" t="str" cm="1">
        <f t="array" ref="S607">IF(R607="ALU",INDEX(ALUOps!A:A,32-BIN2DEC(MID($B607,22,5))),"")</f>
        <v/>
      </c>
      <c r="T607" s="14" t="str" cm="1">
        <f t="array" ref="T607">IF(R607="ALU",INDEX(Tmp!A:A,4-BIN2DEC(MID($B607,27,2))),"")</f>
        <v/>
      </c>
      <c r="U607" s="16" t="str">
        <f t="shared" si="83"/>
        <v/>
      </c>
      <c r="V607" s="15" t="str" cm="1">
        <f t="array" ref="V607">IF(R607="Jump",INDEX(Jcond!A:A,16-BIN2DEC(MID($B607,22,4))),"")</f>
        <v/>
      </c>
      <c r="W607" s="15" t="str">
        <f t="shared" si="84"/>
        <v/>
      </c>
      <c r="X607" s="52" t="str" cm="1">
        <f t="array" ref="X607">IF(R607="Control",INDEX(IC!A:A,16-BIN2DEC(MID($B607,21,4))),"")</f>
        <v>--</v>
      </c>
      <c r="Y607" s="52" t="str" cm="1">
        <f t="array" ref="Y607">IF(X607="CALL",INDEX(Subroutines!A:A,32-BIN2DEC(MID($B607,25,5))),"")</f>
        <v/>
      </c>
      <c r="Z607" s="52" t="str" cm="1">
        <f t="array" ref="Z607">IF(R607="Control",INDEX(EC!A:A,8-BIN2DEC(MID($B607,25,3))),"")</f>
        <v>--</v>
      </c>
      <c r="AA607" s="52" t="str" cm="1">
        <f t="array" ref="AA607">IF(R607="Control",INDEX(SR!A:A,4-BIN2DEC(MID($B607,28,2))),"")</f>
        <v>--</v>
      </c>
      <c r="AE607" s="58"/>
    </row>
    <row r="608" spans="1:36" s="15" customFormat="1" x14ac:dyDescent="0.25">
      <c r="A608" s="12" t="str">
        <f t="shared" si="80"/>
        <v>25E</v>
      </c>
      <c r="B608" s="13" t="s">
        <v>4</v>
      </c>
      <c r="C608" s="36"/>
      <c r="D608" s="14"/>
      <c r="E608" s="14"/>
      <c r="F608" s="14"/>
      <c r="G608" s="14"/>
      <c r="H608" s="14">
        <f t="shared" si="81"/>
        <v>1</v>
      </c>
      <c r="I608" s="28" t="str" cm="1">
        <f t="array" ref="I608">IF(H608=0,INDEX(Source1!A:A, 32-BIN2DEC(LEFT($B608,5))),"--")</f>
        <v>--</v>
      </c>
      <c r="J608" s="64" t="str">
        <f t="shared" si="79"/>
        <v>--</v>
      </c>
      <c r="K608" s="28" t="str" cm="1">
        <f t="array" ref="K608">IF(H608=0,INDEX(Dest1!A:A,32-BIN2DEC(MID($B608,6,5))),"--")</f>
        <v>--</v>
      </c>
      <c r="L608" s="28">
        <f t="shared" si="82"/>
        <v>1</v>
      </c>
      <c r="M608" s="28" t="str" cm="1">
        <f t="array" ref="M608">IF(AND(I608&lt;&gt;"CONST",L608=0),INDEX(Source2!A:A,16-BIN2DEC(MID($B608,11,4))),"--")</f>
        <v>--</v>
      </c>
      <c r="N608" s="24" t="str" cm="1">
        <f t="array" ref="N608">IF(AND(I608&lt;&gt;"CONST",L608=0),INDEX('D2'!A:A,4-BIN2DEC(MID($B608,15,2))),"--")</f>
        <v>--</v>
      </c>
      <c r="O608" s="16">
        <f t="shared" si="71"/>
        <v>0</v>
      </c>
      <c r="P608" s="16">
        <f t="shared" si="68"/>
        <v>0</v>
      </c>
      <c r="Q608" s="16">
        <f t="shared" si="69"/>
        <v>0</v>
      </c>
      <c r="R608" s="14" t="str" cm="1">
        <f t="array" ref="R608">INDEX(Types!A:A,1+BIN2DEC(MID($B608,20,2)))</f>
        <v>Control</v>
      </c>
      <c r="S608" s="14" t="str" cm="1">
        <f t="array" ref="S608">IF(R608="ALU",INDEX(ALUOps!A:A,32-BIN2DEC(MID($B608,22,5))),"")</f>
        <v/>
      </c>
      <c r="T608" s="14" t="str" cm="1">
        <f t="array" ref="T608">IF(R608="ALU",INDEX(Tmp!A:A,4-BIN2DEC(MID($B608,27,2))),"")</f>
        <v/>
      </c>
      <c r="U608" s="16" t="str">
        <f t="shared" si="83"/>
        <v/>
      </c>
      <c r="V608" s="15" t="str" cm="1">
        <f t="array" ref="V608">IF(R608="Jump",INDEX(Jcond!A:A,16-BIN2DEC(MID($B608,22,4))),"")</f>
        <v/>
      </c>
      <c r="W608" s="15" t="str">
        <f t="shared" si="84"/>
        <v/>
      </c>
      <c r="X608" s="52" t="str" cm="1">
        <f t="array" ref="X608">IF(R608="Control",INDEX(IC!A:A,16-BIN2DEC(MID($B608,21,4))),"")</f>
        <v>--</v>
      </c>
      <c r="Y608" s="52" t="str" cm="1">
        <f t="array" ref="Y608">IF(X608="CALL",INDEX(Subroutines!A:A,32-BIN2DEC(MID($B608,25,5))),"")</f>
        <v/>
      </c>
      <c r="Z608" s="52" t="str" cm="1">
        <f t="array" ref="Z608">IF(R608="Control",INDEX(EC!A:A,8-BIN2DEC(MID($B608,25,3))),"")</f>
        <v>--</v>
      </c>
      <c r="AA608" s="52" t="str" cm="1">
        <f t="array" ref="AA608">IF(R608="Control",INDEX(SR!A:A,4-BIN2DEC(MID($B608,28,2))),"")</f>
        <v>--</v>
      </c>
      <c r="AE608" s="58"/>
    </row>
    <row r="609" spans="1:36" s="20" customFormat="1" ht="15.75" thickBot="1" x14ac:dyDescent="0.3">
      <c r="A609" s="17" t="str">
        <f t="shared" si="80"/>
        <v>25F</v>
      </c>
      <c r="B609" s="18" t="s">
        <v>4</v>
      </c>
      <c r="C609" s="37"/>
      <c r="D609" s="19"/>
      <c r="E609" s="19"/>
      <c r="F609" s="19"/>
      <c r="G609" s="19"/>
      <c r="H609" s="19">
        <f t="shared" si="81"/>
        <v>1</v>
      </c>
      <c r="I609" s="29" t="str" cm="1">
        <f t="array" ref="I609">IF(H609=0,INDEX(Source1!A:A, 32-BIN2DEC(LEFT($B609,5))),"--")</f>
        <v>--</v>
      </c>
      <c r="J609" s="65" t="str">
        <f t="shared" si="79"/>
        <v>--</v>
      </c>
      <c r="K609" s="29" t="str" cm="1">
        <f t="array" ref="K609">IF(H609=0,INDEX(Dest1!A:A,32-BIN2DEC(MID($B609,6,5))),"--")</f>
        <v>--</v>
      </c>
      <c r="L609" s="29">
        <f t="shared" si="82"/>
        <v>1</v>
      </c>
      <c r="M609" s="29" t="str" cm="1">
        <f t="array" ref="M609">IF(AND(I609&lt;&gt;"CONST",L609=0),INDEX(Source2!A:A,16-BIN2DEC(MID($B609,11,4))),"--")</f>
        <v>--</v>
      </c>
      <c r="N609" s="25" t="str" cm="1">
        <f t="array" ref="N609">IF(AND(I609&lt;&gt;"CONST",L609=0),INDEX('D2'!A:A,4-BIN2DEC(MID($B609,15,2))),"--")</f>
        <v>--</v>
      </c>
      <c r="O609" s="21">
        <f t="shared" si="71"/>
        <v>0</v>
      </c>
      <c r="P609" s="21">
        <f t="shared" si="68"/>
        <v>0</v>
      </c>
      <c r="Q609" s="21">
        <f t="shared" si="69"/>
        <v>0</v>
      </c>
      <c r="R609" s="19" t="str" cm="1">
        <f t="array" ref="R609">INDEX(Types!A:A,1+BIN2DEC(MID($B609,20,2)))</f>
        <v>Control</v>
      </c>
      <c r="S609" s="19" t="str" cm="1">
        <f t="array" ref="S609">IF(R609="ALU",INDEX(ALUOps!A:A,32-BIN2DEC(MID($B609,22,5))),"")</f>
        <v/>
      </c>
      <c r="T609" s="19" t="str" cm="1">
        <f t="array" ref="T609">IF(R609="ALU",INDEX(Tmp!A:A,4-BIN2DEC(MID($B609,27,2))),"")</f>
        <v/>
      </c>
      <c r="U609" s="21" t="str">
        <f t="shared" si="83"/>
        <v/>
      </c>
      <c r="V609" s="20" t="str" cm="1">
        <f t="array" ref="V609">IF(R609="Jump",INDEX(Jcond!A:A,16-BIN2DEC(MID($B609,22,4))),"")</f>
        <v/>
      </c>
      <c r="W609" s="20" t="str">
        <f t="shared" si="84"/>
        <v/>
      </c>
      <c r="X609" s="53" t="str" cm="1">
        <f t="array" ref="X609">IF(R609="Control",INDEX(IC!A:A,16-BIN2DEC(MID($B609,21,4))),"")</f>
        <v>--</v>
      </c>
      <c r="Y609" s="53" t="str" cm="1">
        <f t="array" ref="Y609">IF(X609="CALL",INDEX(Subroutines!A:A,32-BIN2DEC(MID($B609,25,5))),"")</f>
        <v/>
      </c>
      <c r="Z609" s="53" t="str" cm="1">
        <f t="array" ref="Z609">IF(R609="Control",INDEX(EC!A:A,8-BIN2DEC(MID($B609,25,3))),"")</f>
        <v>--</v>
      </c>
      <c r="AA609" s="53" t="str" cm="1">
        <f t="array" ref="AA609">IF(R609="Control",INDEX(SR!A:A,4-BIN2DEC(MID($B609,28,2))),"")</f>
        <v>--</v>
      </c>
      <c r="AE609" s="59"/>
    </row>
    <row r="610" spans="1:36" x14ac:dyDescent="0.25">
      <c r="A610" s="4" t="str">
        <f t="shared" si="80"/>
        <v>260</v>
      </c>
      <c r="B610" s="2" t="s">
        <v>330</v>
      </c>
      <c r="C610" s="35"/>
      <c r="D610" s="2" t="s">
        <v>583</v>
      </c>
      <c r="E610" s="2" t="s">
        <v>927</v>
      </c>
      <c r="F610" s="2" t="s">
        <v>462</v>
      </c>
      <c r="G610" s="2"/>
      <c r="H610" s="3">
        <f t="shared" si="81"/>
        <v>0</v>
      </c>
      <c r="I610" s="27" t="str" cm="1">
        <f t="array" ref="I610">IF(H610=0,INDEX(Source1!A:A, 32-BIN2DEC(LEFT($B610,5))),"--")</f>
        <v>Q</v>
      </c>
      <c r="J610" s="63" t="str">
        <f t="shared" si="79"/>
        <v>--</v>
      </c>
      <c r="K610" s="27" t="str" cm="1">
        <f t="array" ref="K610">IF(H610=0,INDEX(Dest1!A:A,32-BIN2DEC(MID($B610,6,5))),"--")</f>
        <v>tmpAL</v>
      </c>
      <c r="L610" s="27">
        <f t="shared" si="82"/>
        <v>0</v>
      </c>
      <c r="M610" s="27" t="str" cm="1">
        <f t="array" ref="M610">IF(AND(I610&lt;&gt;"CONST",L610=0),INDEX(Source2!A:A,16-BIN2DEC(MID($B610,11,4))),"--")</f>
        <v>SP</v>
      </c>
      <c r="N610" s="23" t="str" cm="1">
        <f t="array" ref="N610">IF(AND(I610&lt;&gt;"CONST",L610=0),INDEX('D2'!A:A,4-BIN2DEC(MID($B610,15,2))),"--")</f>
        <v>tmpB</v>
      </c>
      <c r="O610" s="6">
        <f t="shared" si="71"/>
        <v>0</v>
      </c>
      <c r="P610" s="6">
        <f t="shared" si="68"/>
        <v>0</v>
      </c>
      <c r="Q610" s="6">
        <f t="shared" si="69"/>
        <v>0</v>
      </c>
      <c r="R610" s="3" t="str" cm="1">
        <f t="array" ref="R610">INDEX(Types!A:A,1+BIN2DEC(MID($B610,20,2)))</f>
        <v>ALU</v>
      </c>
      <c r="S610" s="3" t="str" cm="1">
        <f t="array" ref="S610">IF(R610="ALU",INDEX(ALUOps!A:A,32-BIN2DEC(MID($B610,22,5))),"")</f>
        <v>DEC2</v>
      </c>
      <c r="T610" s="3" t="str" cm="1">
        <f t="array" ref="T610">IF(R610="ALU",INDEX(Tmp!A:A,4-BIN2DEC(MID($B610,27,2))),"")</f>
        <v>tmpB</v>
      </c>
      <c r="U610" s="6">
        <f t="shared" si="83"/>
        <v>0</v>
      </c>
      <c r="V610" t="str" cm="1">
        <f t="array" ref="V610">IF(R610="Jump",INDEX(Jcond!A:A,16-BIN2DEC(MID($B610,22,4))),"")</f>
        <v/>
      </c>
      <c r="W610" t="str">
        <f t="shared" si="84"/>
        <v/>
      </c>
      <c r="X610" s="5" t="str" cm="1">
        <f t="array" ref="X610">IF(R610="Control",INDEX(IC!A:A,16-BIN2DEC(MID($B610,21,4))),"")</f>
        <v/>
      </c>
      <c r="Y610" s="5" t="str" cm="1">
        <f t="array" ref="Y610">IF(X610="CALL",INDEX(Subroutines!A:A,32-BIN2DEC(MID($B610,25,5))),"")</f>
        <v/>
      </c>
      <c r="Z610" s="5" t="str" cm="1">
        <f t="array" ref="Z610">IF(R610="Control",INDEX(EC!A:A,8-BIN2DEC(MID($B610,25,3))),"")</f>
        <v/>
      </c>
      <c r="AA610" s="5" t="str" cm="1">
        <f t="array" ref="AA610">IF(R610="Control",INDEX(SR!A:A,4-BIN2DEC(MID($B610,28,2))),"")</f>
        <v/>
      </c>
      <c r="AD610" t="s">
        <v>1302</v>
      </c>
      <c r="AJ610" s="1" t="s">
        <v>584</v>
      </c>
    </row>
    <row r="611" spans="1:36" x14ac:dyDescent="0.25">
      <c r="A611" s="4" t="str">
        <f t="shared" si="80"/>
        <v>261</v>
      </c>
      <c r="B611" s="2" t="s">
        <v>587</v>
      </c>
      <c r="C611" s="35"/>
      <c r="D611" s="3"/>
      <c r="E611" s="3"/>
      <c r="F611" s="3"/>
      <c r="G611" s="3"/>
      <c r="H611" s="3">
        <f t="shared" si="81"/>
        <v>0</v>
      </c>
      <c r="I611" s="27" t="str" cm="1">
        <f t="array" ref="I611">IF(H611=0,INDEX(Source1!A:A, 32-BIN2DEC(LEFT($B611,5))),"--")</f>
        <v>Q</v>
      </c>
      <c r="J611" s="63" t="str">
        <f t="shared" si="79"/>
        <v>--</v>
      </c>
      <c r="K611" s="27" t="str" cm="1">
        <f t="array" ref="K611">IF(H611=0,INDEX(Dest1!A:A,32-BIN2DEC(MID($B611,6,5))),"--")</f>
        <v>tmpAH</v>
      </c>
      <c r="L611" s="27">
        <f t="shared" si="82"/>
        <v>0</v>
      </c>
      <c r="M611" s="27" t="str" cm="1">
        <f t="array" ref="M611">IF(AND(I611&lt;&gt;"CONST",L611=0),INDEX(Source2!A:A,16-BIN2DEC(MID($B611,11,4))),"--")</f>
        <v>SIGMA</v>
      </c>
      <c r="N611" s="23" t="str" cm="1">
        <f t="array" ref="N611">IF(AND(I611&lt;&gt;"CONST",L611=0),INDEX('D2'!A:A,4-BIN2DEC(MID($B611,15,2))),"--")</f>
        <v>IND</v>
      </c>
      <c r="O611" s="6">
        <f t="shared" si="71"/>
        <v>0</v>
      </c>
      <c r="P611" s="6">
        <f t="shared" si="68"/>
        <v>0</v>
      </c>
      <c r="Q611" s="6">
        <f t="shared" si="69"/>
        <v>0</v>
      </c>
      <c r="R611" s="3" t="str" cm="1">
        <f t="array" ref="R611">INDEX(Types!A:A,1+BIN2DEC(MID($B611,20,2)))</f>
        <v>Control</v>
      </c>
      <c r="S611" s="3" t="str" cm="1">
        <f t="array" ref="S611">IF(R611="ALU",INDEX(ALUOps!A:A,32-BIN2DEC(MID($B611,22,5))),"")</f>
        <v/>
      </c>
      <c r="T611" s="3" t="str" cm="1">
        <f t="array" ref="T611">IF(R611="ALU",INDEX(Tmp!A:A,4-BIN2DEC(MID($B611,27,2))),"")</f>
        <v/>
      </c>
      <c r="U611" s="6" t="str">
        <f t="shared" si="83"/>
        <v/>
      </c>
      <c r="V611" t="str" cm="1">
        <f t="array" ref="V611">IF(R611="Jump",INDEX(Jcond!A:A,16-BIN2DEC(MID($B611,22,4))),"")</f>
        <v/>
      </c>
      <c r="W611" t="str">
        <f t="shared" si="84"/>
        <v/>
      </c>
      <c r="X611" s="5" t="str" cm="1">
        <f t="array" ref="X611">IF(R611="Control",INDEX(IC!A:A,16-BIN2DEC(MID($B611,21,4))),"")</f>
        <v>--</v>
      </c>
      <c r="Y611" s="5" t="str" cm="1">
        <f t="array" ref="Y611">IF(X611="CALL",INDEX(Subroutines!A:A,32-BIN2DEC(MID($B611,25,5))),"")</f>
        <v/>
      </c>
      <c r="Z611" s="5" t="str" cm="1">
        <f t="array" ref="Z611">IF(R611="Control",INDEX(EC!A:A,8-BIN2DEC(MID($B611,25,3))),"")</f>
        <v>--</v>
      </c>
      <c r="AA611" s="5" t="str" cm="1">
        <f t="array" ref="AA611">IF(R611="Control",INDEX(SR!A:A,4-BIN2DEC(MID($B611,28,2))),"")</f>
        <v>--</v>
      </c>
    </row>
    <row r="612" spans="1:36" x14ac:dyDescent="0.25">
      <c r="A612" s="4" t="str">
        <f t="shared" si="80"/>
        <v>262</v>
      </c>
      <c r="B612" s="2" t="s">
        <v>588</v>
      </c>
      <c r="C612" s="35"/>
      <c r="D612" s="3"/>
      <c r="E612" s="3"/>
      <c r="F612" s="3"/>
      <c r="G612" s="3"/>
      <c r="H612" s="3">
        <f t="shared" si="81"/>
        <v>1</v>
      </c>
      <c r="I612" s="27" t="str" cm="1">
        <f t="array" ref="I612">IF(H612=0,INDEX(Source1!A:A, 32-BIN2DEC(LEFT($B612,5))),"--")</f>
        <v>--</v>
      </c>
      <c r="J612" s="63" t="str">
        <f t="shared" si="79"/>
        <v>--</v>
      </c>
      <c r="K612" s="27" t="str" cm="1">
        <f t="array" ref="K612">IF(H612=0,INDEX(Dest1!A:A,32-BIN2DEC(MID($B612,6,5))),"--")</f>
        <v>--</v>
      </c>
      <c r="L612" s="27">
        <f t="shared" si="82"/>
        <v>1</v>
      </c>
      <c r="M612" s="27" t="str" cm="1">
        <f t="array" ref="M612">IF(AND(I612&lt;&gt;"CONST",L612=0),INDEX(Source2!A:A,16-BIN2DEC(MID($B612,11,4))),"--")</f>
        <v>--</v>
      </c>
      <c r="N612" s="23" t="str" cm="1">
        <f t="array" ref="N612">IF(AND(I612&lt;&gt;"CONST",L612=0),INDEX('D2'!A:A,4-BIN2DEC(MID($B612,15,2))),"--")</f>
        <v>--</v>
      </c>
      <c r="O612" s="6">
        <f t="shared" si="71"/>
        <v>0</v>
      </c>
      <c r="P612" s="6">
        <f t="shared" si="68"/>
        <v>0</v>
      </c>
      <c r="Q612" s="6">
        <f t="shared" si="69"/>
        <v>0</v>
      </c>
      <c r="R612" s="3" t="str" cm="1">
        <f t="array" ref="R612">INDEX(Types!A:A,1+BIN2DEC(MID($B612,20,2)))</f>
        <v>Control</v>
      </c>
      <c r="S612" s="3" t="str" cm="1">
        <f t="array" ref="S612">IF(R612="ALU",INDEX(ALUOps!A:A,32-BIN2DEC(MID($B612,22,5))),"")</f>
        <v/>
      </c>
      <c r="T612" s="3" t="str" cm="1">
        <f t="array" ref="T612">IF(R612="ALU",INDEX(Tmp!A:A,4-BIN2DEC(MID($B612,27,2))),"")</f>
        <v/>
      </c>
      <c r="U612" s="6" t="str">
        <f t="shared" si="83"/>
        <v/>
      </c>
      <c r="V612" t="str" cm="1">
        <f t="array" ref="V612">IF(R612="Jump",INDEX(Jcond!A:A,16-BIN2DEC(MID($B612,22,4))),"")</f>
        <v/>
      </c>
      <c r="W612" t="str">
        <f t="shared" si="84"/>
        <v/>
      </c>
      <c r="X612" s="5" t="str" cm="1">
        <f t="array" ref="X612">IF(R612="Control",INDEX(IC!A:A,16-BIN2DEC(MID($B612,21,4))),"")</f>
        <v>--</v>
      </c>
      <c r="Y612" s="5" t="str" cm="1">
        <f t="array" ref="Y612">IF(X612="CALL",INDEX(Subroutines!A:A,32-BIN2DEC(MID($B612,25,5))),"")</f>
        <v/>
      </c>
      <c r="Z612" s="5" t="str" cm="1">
        <f t="array" ref="Z612">IF(R612="Control",INDEX(EC!A:A,8-BIN2DEC(MID($B612,25,3))),"")</f>
        <v>MW</v>
      </c>
      <c r="AA612" s="5" t="str" cm="1">
        <f t="array" ref="AA612">IF(R612="Control",INDEX(SR!A:A,4-BIN2DEC(MID($B612,28,2))),"")</f>
        <v>SS</v>
      </c>
    </row>
    <row r="613" spans="1:36" s="9" customFormat="1" ht="15.75" thickBot="1" x14ac:dyDescent="0.3">
      <c r="A613" s="7" t="str">
        <f t="shared" si="80"/>
        <v>263</v>
      </c>
      <c r="B613" s="8" t="s">
        <v>589</v>
      </c>
      <c r="C613" s="38"/>
      <c r="D613" s="10"/>
      <c r="E613" s="10"/>
      <c r="F613" s="10"/>
      <c r="G613" s="10"/>
      <c r="H613" s="10">
        <f t="shared" si="81"/>
        <v>0</v>
      </c>
      <c r="I613" s="30" t="str" cm="1">
        <f t="array" ref="I613">IF(H613=0,INDEX(Source1!A:A, 32-BIN2DEC(LEFT($B613,5))),"--")</f>
        <v>BP</v>
      </c>
      <c r="J613" s="66" t="str">
        <f t="shared" si="79"/>
        <v>--</v>
      </c>
      <c r="K613" s="30" t="str" cm="1">
        <f t="array" ref="K613">IF(H613=0,INDEX(Dest1!A:A,32-BIN2DEC(MID($B613,6,5))),"--")</f>
        <v>TEMP</v>
      </c>
      <c r="L613" s="30">
        <f t="shared" si="82"/>
        <v>1</v>
      </c>
      <c r="M613" s="30" t="str" cm="1">
        <f t="array" ref="M613">IF(AND(I613&lt;&gt;"CONST",L613=0),INDEX(Source2!A:A,16-BIN2DEC(MID($B613,11,4))),"--")</f>
        <v>--</v>
      </c>
      <c r="N613" s="26" t="str" cm="1">
        <f t="array" ref="N613">IF(AND(I613&lt;&gt;"CONST",L613=0),INDEX('D2'!A:A,4-BIN2DEC(MID($B613,15,2))),"--")</f>
        <v>--</v>
      </c>
      <c r="O613" s="11">
        <f t="shared" si="71"/>
        <v>1</v>
      </c>
      <c r="P613" s="11">
        <f t="shared" si="68"/>
        <v>0</v>
      </c>
      <c r="Q613" s="11">
        <f t="shared" si="69"/>
        <v>0</v>
      </c>
      <c r="R613" s="10" t="str" cm="1">
        <f t="array" ref="R613">INDEX(Types!A:A,1+BIN2DEC(MID($B613,20,2)))</f>
        <v>Control</v>
      </c>
      <c r="S613" s="10" t="str" cm="1">
        <f t="array" ref="S613">IF(R613="ALU",INDEX(ALUOps!A:A,32-BIN2DEC(MID($B613,22,5))),"")</f>
        <v/>
      </c>
      <c r="T613" s="10" t="str" cm="1">
        <f t="array" ref="T613">IF(R613="ALU",INDEX(Tmp!A:A,4-BIN2DEC(MID($B613,27,2))),"")</f>
        <v/>
      </c>
      <c r="U613" s="11" t="str">
        <f t="shared" si="83"/>
        <v/>
      </c>
      <c r="V613" s="9" t="str" cm="1">
        <f t="array" ref="V613">IF(R613="Jump",INDEX(Jcond!A:A,16-BIN2DEC(MID($B613,22,4))),"")</f>
        <v/>
      </c>
      <c r="W613" s="9" t="str">
        <f t="shared" si="84"/>
        <v/>
      </c>
      <c r="X613" s="54" t="str" cm="1">
        <f t="array" ref="X613">IF(R613="Control",INDEX(IC!A:A,16-BIN2DEC(MID($B613,21,4))),"")</f>
        <v>CALL</v>
      </c>
      <c r="Y613" s="54" t="str" cm="1">
        <f t="array" ref="Y613">IF(X613="CALL",INDEX(Subroutines!A:A,32-BIN2DEC(MID($B613,25,5))),"")</f>
        <v>ENTER</v>
      </c>
      <c r="Z613" s="54" t="str" cm="1">
        <f t="array" ref="Z613">IF(R613="Control",INDEX(EC!A:A,8-BIN2DEC(MID($B613,25,3))),"")</f>
        <v>MW</v>
      </c>
      <c r="AA613" s="54" t="str" cm="1">
        <f t="array" ref="AA613">IF(R613="Control",INDEX(SR!A:A,4-BIN2DEC(MID($B613,28,2))),"")</f>
        <v>SS</v>
      </c>
      <c r="AE613" s="60"/>
    </row>
    <row r="614" spans="1:36" x14ac:dyDescent="0.25">
      <c r="A614" s="4" t="str">
        <f t="shared" si="80"/>
        <v>264</v>
      </c>
      <c r="B614" s="2" t="s">
        <v>590</v>
      </c>
      <c r="C614" s="35"/>
      <c r="D614" s="2" t="s">
        <v>585</v>
      </c>
      <c r="E614" s="2" t="s">
        <v>930</v>
      </c>
      <c r="F614" s="2" t="s">
        <v>462</v>
      </c>
      <c r="G614" s="2"/>
      <c r="H614" s="3">
        <f t="shared" si="81"/>
        <v>0</v>
      </c>
      <c r="I614" s="27" t="str" cm="1">
        <f t="array" ref="I614">IF(H614=0,INDEX(Source1!A:A, 32-BIN2DEC(LEFT($B614,5))),"--")</f>
        <v>SIGMA</v>
      </c>
      <c r="J614" s="63" t="str">
        <f t="shared" si="79"/>
        <v>--</v>
      </c>
      <c r="K614" s="27" t="str" cm="1">
        <f t="array" ref="K614">IF(H614=0,INDEX(Dest1!A:A,32-BIN2DEC(MID($B614,6,5))),"--")</f>
        <v>SP</v>
      </c>
      <c r="L614" s="27">
        <f t="shared" si="82"/>
        <v>0</v>
      </c>
      <c r="M614" s="27" t="str" cm="1">
        <f t="array" ref="M614">IF(AND(I614&lt;&gt;"CONST",L614=0),INDEX(Source2!A:A,16-BIN2DEC(MID($B614,11,4))),"--")</f>
        <v>Q</v>
      </c>
      <c r="N614" s="23" t="str" cm="1">
        <f t="array" ref="N614">IF(AND(I614&lt;&gt;"CONST",L614=0),INDEX('D2'!A:A,4-BIN2DEC(MID($B614,15,2))),"--")</f>
        <v>tmpB</v>
      </c>
      <c r="O614" s="6">
        <f t="shared" si="71"/>
        <v>0</v>
      </c>
      <c r="P614" s="6">
        <f t="shared" si="68"/>
        <v>0</v>
      </c>
      <c r="Q614" s="6">
        <f t="shared" si="69"/>
        <v>0</v>
      </c>
      <c r="R614" s="3" t="str" cm="1">
        <f t="array" ref="R614">INDEX(Types!A:A,1+BIN2DEC(MID($B614,20,2)))</f>
        <v>Control</v>
      </c>
      <c r="S614" s="3" t="str" cm="1">
        <f t="array" ref="S614">IF(R614="ALU",INDEX(ALUOps!A:A,32-BIN2DEC(MID($B614,22,5))),"")</f>
        <v/>
      </c>
      <c r="T614" s="3" t="str" cm="1">
        <f t="array" ref="T614">IF(R614="ALU",INDEX(Tmp!A:A,4-BIN2DEC(MID($B614,27,2))),"")</f>
        <v/>
      </c>
      <c r="U614" s="6" t="str">
        <f t="shared" si="83"/>
        <v/>
      </c>
      <c r="V614" t="str" cm="1">
        <f t="array" ref="V614">IF(R614="Jump",INDEX(Jcond!A:A,16-BIN2DEC(MID($B614,22,4))),"")</f>
        <v/>
      </c>
      <c r="W614" t="str">
        <f t="shared" si="84"/>
        <v/>
      </c>
      <c r="X614" s="5" t="str" cm="1">
        <f t="array" ref="X614">IF(R614="Control",INDEX(IC!A:A,16-BIN2DEC(MID($B614,21,4))),"")</f>
        <v>--</v>
      </c>
      <c r="Y614" s="5" t="str" cm="1">
        <f t="array" ref="Y614">IF(X614="CALL",INDEX(Subroutines!A:A,32-BIN2DEC(MID($B614,25,5))),"")</f>
        <v/>
      </c>
      <c r="Z614" s="5" t="str" cm="1">
        <f t="array" ref="Z614">IF(R614="Control",INDEX(EC!A:A,8-BIN2DEC(MID($B614,25,3))),"")</f>
        <v>--</v>
      </c>
      <c r="AA614" s="5" t="str" cm="1">
        <f t="array" ref="AA614">IF(R614="Control",INDEX(SR!A:A,4-BIN2DEC(MID($B614,28,2))),"")</f>
        <v>--</v>
      </c>
      <c r="AJ614" s="1" t="s">
        <v>586</v>
      </c>
    </row>
    <row r="615" spans="1:36" x14ac:dyDescent="0.25">
      <c r="A615" s="4" t="str">
        <f t="shared" si="80"/>
        <v>265</v>
      </c>
      <c r="B615" s="2" t="s">
        <v>592</v>
      </c>
      <c r="C615" s="35"/>
      <c r="D615" s="3"/>
      <c r="E615" s="3"/>
      <c r="F615" s="3"/>
      <c r="G615" s="3"/>
      <c r="H615" s="3">
        <f t="shared" si="81"/>
        <v>0</v>
      </c>
      <c r="I615" s="27" t="str" cm="1">
        <f t="array" ref="I615">IF(H615=0,INDEX(Source1!A:A, 32-BIN2DEC(LEFT($B615,5))),"--")</f>
        <v>ZERO</v>
      </c>
      <c r="J615" s="63" t="str">
        <f t="shared" si="79"/>
        <v>--</v>
      </c>
      <c r="K615" s="27" t="str" cm="1">
        <f t="array" ref="K615">IF(H615=0,INDEX(Dest1!A:A,32-BIN2DEC(MID($B615,6,5))),"--")</f>
        <v>tmpBH</v>
      </c>
      <c r="L615" s="27">
        <f t="shared" si="82"/>
        <v>1</v>
      </c>
      <c r="M615" s="27" t="str" cm="1">
        <f t="array" ref="M615">IF(AND(I615&lt;&gt;"CONST",L615=0),INDEX(Source2!A:A,16-BIN2DEC(MID($B615,11,4))),"--")</f>
        <v>--</v>
      </c>
      <c r="N615" s="23" t="str" cm="1">
        <f t="array" ref="N615">IF(AND(I615&lt;&gt;"CONST",L615=0),INDEX('D2'!A:A,4-BIN2DEC(MID($B615,15,2))),"--")</f>
        <v>--</v>
      </c>
      <c r="O615" s="6">
        <f t="shared" si="71"/>
        <v>0</v>
      </c>
      <c r="P615" s="6">
        <f t="shared" si="68"/>
        <v>0</v>
      </c>
      <c r="Q615" s="6">
        <f t="shared" si="69"/>
        <v>0</v>
      </c>
      <c r="R615" s="3" t="str" cm="1">
        <f t="array" ref="R615">INDEX(Types!A:A,1+BIN2DEC(MID($B615,20,2)))</f>
        <v>ALU</v>
      </c>
      <c r="S615" s="3" t="str" cm="1">
        <f t="array" ref="S615">IF(R615="ALU",INDEX(ALUOps!A:A,32-BIN2DEC(MID($B615,22,5))),"")</f>
        <v>PASS</v>
      </c>
      <c r="T615" s="3" t="str" cm="1">
        <f t="array" ref="T615">IF(R615="ALU",INDEX(Tmp!A:A,4-BIN2DEC(MID($B615,27,2))),"")</f>
        <v>tmpB</v>
      </c>
      <c r="U615" s="6">
        <f t="shared" si="83"/>
        <v>0</v>
      </c>
      <c r="V615" t="str" cm="1">
        <f t="array" ref="V615">IF(R615="Jump",INDEX(Jcond!A:A,16-BIN2DEC(MID($B615,22,4))),"")</f>
        <v/>
      </c>
      <c r="W615" t="str">
        <f t="shared" si="84"/>
        <v/>
      </c>
      <c r="X615" s="5" t="str" cm="1">
        <f t="array" ref="X615">IF(R615="Control",INDEX(IC!A:A,16-BIN2DEC(MID($B615,21,4))),"")</f>
        <v/>
      </c>
      <c r="Y615" s="5" t="str" cm="1">
        <f t="array" ref="Y615">IF(X615="CALL",INDEX(Subroutines!A:A,32-BIN2DEC(MID($B615,25,5))),"")</f>
        <v/>
      </c>
      <c r="Z615" s="5" t="str" cm="1">
        <f t="array" ref="Z615">IF(R615="Control",INDEX(EC!A:A,8-BIN2DEC(MID($B615,25,3))),"")</f>
        <v/>
      </c>
      <c r="AA615" s="5" t="str" cm="1">
        <f t="array" ref="AA615">IF(R615="Control",INDEX(SR!A:A,4-BIN2DEC(MID($B615,28,2))),"")</f>
        <v/>
      </c>
    </row>
    <row r="616" spans="1:36" x14ac:dyDescent="0.25">
      <c r="A616" s="4" t="str">
        <f t="shared" si="80"/>
        <v>266</v>
      </c>
      <c r="B616" s="2" t="s">
        <v>593</v>
      </c>
      <c r="C616" s="35"/>
      <c r="D616" s="3"/>
      <c r="E616" s="3"/>
      <c r="F616" s="3"/>
      <c r="G616" s="3"/>
      <c r="H616" s="3">
        <f t="shared" si="81"/>
        <v>0</v>
      </c>
      <c r="I616" s="27" t="str" cm="1">
        <f t="array" ref="I616">IF(H616=0,INDEX(Source1!A:A, 32-BIN2DEC(LEFT($B616,5))),"--")</f>
        <v>SIGMA</v>
      </c>
      <c r="J616" s="63" t="str">
        <f t="shared" si="79"/>
        <v>--</v>
      </c>
      <c r="K616" s="27" t="str" cm="1">
        <f t="array" ref="K616">IF(H616=0,INDEX(Dest1!A:A,32-BIN2DEC(MID($B616,6,5))),"--")</f>
        <v>NULL</v>
      </c>
      <c r="L616" s="27">
        <f t="shared" si="82"/>
        <v>1</v>
      </c>
      <c r="M616" s="27" t="str" cm="1">
        <f t="array" ref="M616">IF(AND(I616&lt;&gt;"CONST",L616=0),INDEX(Source2!A:A,16-BIN2DEC(MID($B616,11,4))),"--")</f>
        <v>--</v>
      </c>
      <c r="N616" s="23" t="str" cm="1">
        <f t="array" ref="N616">IF(AND(I616&lt;&gt;"CONST",L616=0),INDEX('D2'!A:A,4-BIN2DEC(MID($B616,15,2))),"--")</f>
        <v>--</v>
      </c>
      <c r="O616" s="6">
        <f t="shared" si="71"/>
        <v>0</v>
      </c>
      <c r="P616" s="6">
        <f t="shared" si="68"/>
        <v>0</v>
      </c>
      <c r="Q616" s="6">
        <f t="shared" si="69"/>
        <v>0</v>
      </c>
      <c r="R616" s="3" t="str" cm="1">
        <f t="array" ref="R616">INDEX(Types!A:A,1+BIN2DEC(MID($B616,20,2)))</f>
        <v>ALU</v>
      </c>
      <c r="S616" s="3" t="str" cm="1">
        <f t="array" ref="S616">IF(R616="ALU",INDEX(ALUOps!A:A,32-BIN2DEC(MID($B616,22,5))),"")</f>
        <v>DEC</v>
      </c>
      <c r="T616" s="3" t="str" cm="1">
        <f t="array" ref="T616">IF(R616="ALU",INDEX(Tmp!A:A,4-BIN2DEC(MID($B616,27,2))),"")</f>
        <v>tmpB</v>
      </c>
      <c r="U616" s="6">
        <f t="shared" si="83"/>
        <v>0</v>
      </c>
      <c r="V616" t="str" cm="1">
        <f t="array" ref="V616">IF(R616="Jump",INDEX(Jcond!A:A,16-BIN2DEC(MID($B616,22,4))),"")</f>
        <v/>
      </c>
      <c r="W616" t="str">
        <f t="shared" si="84"/>
        <v/>
      </c>
      <c r="X616" s="5" t="str" cm="1">
        <f t="array" ref="X616">IF(R616="Control",INDEX(IC!A:A,16-BIN2DEC(MID($B616,21,4))),"")</f>
        <v/>
      </c>
      <c r="Y616" s="5" t="str" cm="1">
        <f t="array" ref="Y616">IF(X616="CALL",INDEX(Subroutines!A:A,32-BIN2DEC(MID($B616,25,5))),"")</f>
        <v/>
      </c>
      <c r="Z616" s="5" t="str" cm="1">
        <f t="array" ref="Z616">IF(R616="Control",INDEX(EC!A:A,8-BIN2DEC(MID($B616,25,3))),"")</f>
        <v/>
      </c>
      <c r="AA616" s="5" t="str" cm="1">
        <f t="array" ref="AA616">IF(R616="Control",INDEX(SR!A:A,4-BIN2DEC(MID($B616,28,2))),"")</f>
        <v/>
      </c>
    </row>
    <row r="617" spans="1:36" x14ac:dyDescent="0.25">
      <c r="A617" s="4" t="str">
        <f t="shared" si="80"/>
        <v>267</v>
      </c>
      <c r="B617" s="2" t="s">
        <v>594</v>
      </c>
      <c r="C617" s="35"/>
      <c r="D617" s="3"/>
      <c r="E617" s="3"/>
      <c r="F617" s="3"/>
      <c r="G617" s="3"/>
      <c r="H617" s="3">
        <f t="shared" si="81"/>
        <v>0</v>
      </c>
      <c r="I617" s="27" t="str" cm="1">
        <f t="array" ref="I617">IF(H617=0,INDEX(Source1!A:A, 32-BIN2DEC(LEFT($B617,5))),"--")</f>
        <v>SP</v>
      </c>
      <c r="J617" s="63" t="str">
        <f t="shared" si="79"/>
        <v>--</v>
      </c>
      <c r="K617" s="27" t="str" cm="1">
        <f t="array" ref="K617">IF(H617=0,INDEX(Dest1!A:A,32-BIN2DEC(MID($B617,6,5))),"--")</f>
        <v>tmpC</v>
      </c>
      <c r="L617" s="27">
        <f t="shared" si="82"/>
        <v>1</v>
      </c>
      <c r="M617" s="27" t="str" cm="1">
        <f t="array" ref="M617">IF(AND(I617&lt;&gt;"CONST",L617=0),INDEX(Source2!A:A,16-BIN2DEC(MID($B617,11,4))),"--")</f>
        <v>--</v>
      </c>
      <c r="N617" s="23" t="str" cm="1">
        <f t="array" ref="N617">IF(AND(I617&lt;&gt;"CONST",L617=0),INDEX('D2'!A:A,4-BIN2DEC(MID($B617,15,2))),"--")</f>
        <v>--</v>
      </c>
      <c r="O617" s="6">
        <f t="shared" si="71"/>
        <v>0</v>
      </c>
      <c r="P617" s="6">
        <f t="shared" si="68"/>
        <v>0</v>
      </c>
      <c r="Q617" s="6">
        <f t="shared" si="69"/>
        <v>0</v>
      </c>
      <c r="R617" s="3" t="str" cm="1">
        <f t="array" ref="R617">INDEX(Types!A:A,1+BIN2DEC(MID($B617,20,2)))</f>
        <v>Jump</v>
      </c>
      <c r="S617" s="3" t="str" cm="1">
        <f t="array" ref="S617">IF(R617="ALU",INDEX(ALUOps!A:A,32-BIN2DEC(MID($B617,22,5))),"")</f>
        <v/>
      </c>
      <c r="T617" s="3" t="str" cm="1">
        <f t="array" ref="T617">IF(R617="ALU",INDEX(Tmp!A:A,4-BIN2DEC(MID($B617,27,2))),"")</f>
        <v/>
      </c>
      <c r="U617" s="6" t="str">
        <f t="shared" si="83"/>
        <v/>
      </c>
      <c r="V617" t="str" cm="1">
        <f t="array" ref="V617">IF(R617="Jump",INDEX(Jcond!A:A,16-BIN2DEC(MID($B617,22,4))),"")</f>
        <v>JZ</v>
      </c>
      <c r="W617">
        <f t="shared" si="84"/>
        <v>14</v>
      </c>
      <c r="X617" s="5" t="str" cm="1">
        <f t="array" ref="X617">IF(R617="Control",INDEX(IC!A:A,16-BIN2DEC(MID($B617,21,4))),"")</f>
        <v/>
      </c>
      <c r="Y617" s="5" t="str" cm="1">
        <f t="array" ref="Y617">IF(X617="CALL",INDEX(Subroutines!A:A,32-BIN2DEC(MID($B617,25,5))),"")</f>
        <v/>
      </c>
      <c r="Z617" s="5" t="str" cm="1">
        <f t="array" ref="Z617">IF(R617="Control",INDEX(EC!A:A,8-BIN2DEC(MID($B617,25,3))),"")</f>
        <v/>
      </c>
      <c r="AA617" s="5" t="str" cm="1">
        <f t="array" ref="AA617">IF(R617="Control",INDEX(SR!A:A,4-BIN2DEC(MID($B617,28,2))),"")</f>
        <v/>
      </c>
    </row>
    <row r="618" spans="1:36" x14ac:dyDescent="0.25">
      <c r="A618" s="4" t="str">
        <f t="shared" si="80"/>
        <v>268</v>
      </c>
      <c r="B618" s="2" t="s">
        <v>593</v>
      </c>
      <c r="C618" s="35"/>
      <c r="D618" s="2" t="s">
        <v>591</v>
      </c>
      <c r="E618" s="2" t="s">
        <v>930</v>
      </c>
      <c r="F618" s="2" t="s">
        <v>928</v>
      </c>
      <c r="G618" s="2"/>
      <c r="H618" s="3">
        <f t="shared" si="81"/>
        <v>0</v>
      </c>
      <c r="I618" s="27" t="str" cm="1">
        <f t="array" ref="I618">IF(H618=0,INDEX(Source1!A:A, 32-BIN2DEC(LEFT($B618,5))),"--")</f>
        <v>SIGMA</v>
      </c>
      <c r="J618" s="63" t="str">
        <f t="shared" si="79"/>
        <v>--</v>
      </c>
      <c r="K618" s="27" t="str" cm="1">
        <f t="array" ref="K618">IF(H618=0,INDEX(Dest1!A:A,32-BIN2DEC(MID($B618,6,5))),"--")</f>
        <v>NULL</v>
      </c>
      <c r="L618" s="27">
        <f t="shared" si="82"/>
        <v>1</v>
      </c>
      <c r="M618" s="27" t="str" cm="1">
        <f t="array" ref="M618">IF(AND(I618&lt;&gt;"CONST",L618=0),INDEX(Source2!A:A,16-BIN2DEC(MID($B618,11,4))),"--")</f>
        <v>--</v>
      </c>
      <c r="N618" s="23" t="str" cm="1">
        <f t="array" ref="N618">IF(AND(I618&lt;&gt;"CONST",L618=0),INDEX('D2'!A:A,4-BIN2DEC(MID($B618,15,2))),"--")</f>
        <v>--</v>
      </c>
      <c r="O618" s="6">
        <f t="shared" si="71"/>
        <v>0</v>
      </c>
      <c r="P618" s="6">
        <f t="shared" si="68"/>
        <v>0</v>
      </c>
      <c r="Q618" s="6">
        <f t="shared" si="69"/>
        <v>0</v>
      </c>
      <c r="R618" s="3" t="str" cm="1">
        <f t="array" ref="R618">INDEX(Types!A:A,1+BIN2DEC(MID($B618,20,2)))</f>
        <v>ALU</v>
      </c>
      <c r="S618" s="3" t="str" cm="1">
        <f t="array" ref="S618">IF(R618="ALU",INDEX(ALUOps!A:A,32-BIN2DEC(MID($B618,22,5))),"")</f>
        <v>DEC</v>
      </c>
      <c r="T618" s="3" t="str" cm="1">
        <f t="array" ref="T618">IF(R618="ALU",INDEX(Tmp!A:A,4-BIN2DEC(MID($B618,27,2))),"")</f>
        <v>tmpB</v>
      </c>
      <c r="U618" s="6">
        <f t="shared" si="83"/>
        <v>0</v>
      </c>
      <c r="V618" t="str" cm="1">
        <f t="array" ref="V618">IF(R618="Jump",INDEX(Jcond!A:A,16-BIN2DEC(MID($B618,22,4))),"")</f>
        <v/>
      </c>
      <c r="W618" t="str">
        <f t="shared" si="84"/>
        <v/>
      </c>
      <c r="X618" s="5" t="str" cm="1">
        <f t="array" ref="X618">IF(R618="Control",INDEX(IC!A:A,16-BIN2DEC(MID($B618,21,4))),"")</f>
        <v/>
      </c>
      <c r="Y618" s="5" t="str" cm="1">
        <f t="array" ref="Y618">IF(X618="CALL",INDEX(Subroutines!A:A,32-BIN2DEC(MID($B618,25,5))),"")</f>
        <v/>
      </c>
      <c r="Z618" s="5" t="str" cm="1">
        <f t="array" ref="Z618">IF(R618="Control",INDEX(EC!A:A,8-BIN2DEC(MID($B618,25,3))),"")</f>
        <v/>
      </c>
      <c r="AA618" s="5" t="str" cm="1">
        <f t="array" ref="AA618">IF(R618="Control",INDEX(SR!A:A,4-BIN2DEC(MID($B618,28,2))),"")</f>
        <v/>
      </c>
      <c r="AJ618" s="1" t="s">
        <v>586</v>
      </c>
    </row>
    <row r="619" spans="1:36" x14ac:dyDescent="0.25">
      <c r="A619" s="4" t="str">
        <f t="shared" si="80"/>
        <v>269</v>
      </c>
      <c r="B619" s="2" t="s">
        <v>596</v>
      </c>
      <c r="C619" s="35"/>
      <c r="D619" s="3"/>
      <c r="E619" s="3"/>
      <c r="F619" s="3"/>
      <c r="G619" s="3"/>
      <c r="H619" s="3">
        <f t="shared" si="81"/>
        <v>0</v>
      </c>
      <c r="I619" s="27" t="str" cm="1">
        <f t="array" ref="I619">IF(H619=0,INDEX(Source1!A:A, 32-BIN2DEC(LEFT($B619,5))),"--")</f>
        <v>SIGMA</v>
      </c>
      <c r="J619" s="63" t="str">
        <f t="shared" si="79"/>
        <v>--</v>
      </c>
      <c r="K619" s="27" t="str" cm="1">
        <f t="array" ref="K619">IF(H619=0,INDEX(Dest1!A:A,32-BIN2DEC(MID($B619,6,5))),"--")</f>
        <v>LC</v>
      </c>
      <c r="L619" s="27">
        <f t="shared" si="82"/>
        <v>1</v>
      </c>
      <c r="M619" s="27" t="str" cm="1">
        <f t="array" ref="M619">IF(AND(I619&lt;&gt;"CONST",L619=0),INDEX(Source2!A:A,16-BIN2DEC(MID($B619,11,4))),"--")</f>
        <v>--</v>
      </c>
      <c r="N619" s="23" t="str" cm="1">
        <f t="array" ref="N619">IF(AND(I619&lt;&gt;"CONST",L619=0),INDEX('D2'!A:A,4-BIN2DEC(MID($B619,15,2))),"--")</f>
        <v>--</v>
      </c>
      <c r="O619" s="6">
        <f t="shared" si="71"/>
        <v>0</v>
      </c>
      <c r="P619" s="6">
        <f t="shared" si="68"/>
        <v>0</v>
      </c>
      <c r="Q619" s="6">
        <f t="shared" si="69"/>
        <v>0</v>
      </c>
      <c r="R619" s="3" t="str" cm="1">
        <f t="array" ref="R619">INDEX(Types!A:A,1+BIN2DEC(MID($B619,20,2)))</f>
        <v>Jump</v>
      </c>
      <c r="S619" s="3" t="str" cm="1">
        <f t="array" ref="S619">IF(R619="ALU",INDEX(ALUOps!A:A,32-BIN2DEC(MID($B619,22,5))),"")</f>
        <v/>
      </c>
      <c r="T619" s="3" t="str" cm="1">
        <f t="array" ref="T619">IF(R619="ALU",INDEX(Tmp!A:A,4-BIN2DEC(MID($B619,27,2))),"")</f>
        <v/>
      </c>
      <c r="U619" s="6" t="str">
        <f t="shared" si="83"/>
        <v/>
      </c>
      <c r="V619" t="str" cm="1">
        <f t="array" ref="V619">IF(R619="Jump",INDEX(Jcond!A:A,16-BIN2DEC(MID($B619,22,4))),"")</f>
        <v>JZ</v>
      </c>
      <c r="W619">
        <f t="shared" si="84"/>
        <v>11</v>
      </c>
      <c r="X619" s="5" t="str" cm="1">
        <f t="array" ref="X619">IF(R619="Control",INDEX(IC!A:A,16-BIN2DEC(MID($B619,21,4))),"")</f>
        <v/>
      </c>
      <c r="Y619" s="5" t="str" cm="1">
        <f t="array" ref="Y619">IF(X619="CALL",INDEX(Subroutines!A:A,32-BIN2DEC(MID($B619,25,5))),"")</f>
        <v/>
      </c>
      <c r="Z619" s="5" t="str" cm="1">
        <f t="array" ref="Z619">IF(R619="Control",INDEX(EC!A:A,8-BIN2DEC(MID($B619,25,3))),"")</f>
        <v/>
      </c>
      <c r="AA619" s="5" t="str" cm="1">
        <f t="array" ref="AA619">IF(R619="Control",INDEX(SR!A:A,4-BIN2DEC(MID($B619,28,2))),"")</f>
        <v/>
      </c>
    </row>
    <row r="620" spans="1:36" x14ac:dyDescent="0.25">
      <c r="A620" s="4" t="str">
        <f t="shared" si="80"/>
        <v>26A</v>
      </c>
      <c r="B620" s="2" t="s">
        <v>597</v>
      </c>
      <c r="C620" s="35"/>
      <c r="D620" s="3"/>
      <c r="E620" s="3"/>
      <c r="F620" s="3"/>
      <c r="G620" s="3"/>
      <c r="H620" s="3">
        <f t="shared" si="81"/>
        <v>0</v>
      </c>
      <c r="I620" s="27" t="str" cm="1">
        <f t="array" ref="I620">IF(H620=0,INDEX(Source1!A:A, 32-BIN2DEC(LEFT($B620,5))),"--")</f>
        <v>BP</v>
      </c>
      <c r="J620" s="63" t="str">
        <f t="shared" si="79"/>
        <v>--</v>
      </c>
      <c r="K620" s="27" t="str" cm="1">
        <f t="array" ref="K620">IF(H620=0,INDEX(Dest1!A:A,32-BIN2DEC(MID($B620,6,5))),"--")</f>
        <v>tmpB</v>
      </c>
      <c r="L620" s="27">
        <f t="shared" si="82"/>
        <v>1</v>
      </c>
      <c r="M620" s="27" t="str" cm="1">
        <f t="array" ref="M620">IF(AND(I620&lt;&gt;"CONST",L620=0),INDEX(Source2!A:A,16-BIN2DEC(MID($B620,11,4))),"--")</f>
        <v>--</v>
      </c>
      <c r="N620" s="23" t="str" cm="1">
        <f t="array" ref="N620">IF(AND(I620&lt;&gt;"CONST",L620=0),INDEX('D2'!A:A,4-BIN2DEC(MID($B620,15,2))),"--")</f>
        <v>--</v>
      </c>
      <c r="O620" s="6">
        <f t="shared" si="71"/>
        <v>0</v>
      </c>
      <c r="P620" s="6">
        <f t="shared" si="68"/>
        <v>0</v>
      </c>
      <c r="Q620" s="6">
        <f t="shared" si="69"/>
        <v>0</v>
      </c>
      <c r="R620" s="3" t="str" cm="1">
        <f t="array" ref="R620">INDEX(Types!A:A,1+BIN2DEC(MID($B620,20,2)))</f>
        <v>ALU</v>
      </c>
      <c r="S620" s="3" t="str" cm="1">
        <f t="array" ref="S620">IF(R620="ALU",INDEX(ALUOps!A:A,32-BIN2DEC(MID($B620,22,5))),"")</f>
        <v>DEC2</v>
      </c>
      <c r="T620" s="3" t="str" cm="1">
        <f t="array" ref="T620">IF(R620="ALU",INDEX(Tmp!A:A,4-BIN2DEC(MID($B620,27,2))),"")</f>
        <v>tmpB</v>
      </c>
      <c r="U620" s="6">
        <f t="shared" si="83"/>
        <v>0</v>
      </c>
      <c r="V620" t="str" cm="1">
        <f t="array" ref="V620">IF(R620="Jump",INDEX(Jcond!A:A,16-BIN2DEC(MID($B620,22,4))),"")</f>
        <v/>
      </c>
      <c r="W620" t="str">
        <f t="shared" si="84"/>
        <v/>
      </c>
      <c r="X620" s="5" t="str" cm="1">
        <f t="array" ref="X620">IF(R620="Control",INDEX(IC!A:A,16-BIN2DEC(MID($B620,21,4))),"")</f>
        <v/>
      </c>
      <c r="Y620" s="5" t="str" cm="1">
        <f t="array" ref="Y620">IF(X620="CALL",INDEX(Subroutines!A:A,32-BIN2DEC(MID($B620,25,5))),"")</f>
        <v/>
      </c>
      <c r="Z620" s="5" t="str" cm="1">
        <f t="array" ref="Z620">IF(R620="Control",INDEX(EC!A:A,8-BIN2DEC(MID($B620,25,3))),"")</f>
        <v/>
      </c>
      <c r="AA620" s="5" t="str" cm="1">
        <f t="array" ref="AA620">IF(R620="Control",INDEX(SR!A:A,4-BIN2DEC(MID($B620,28,2))),"")</f>
        <v/>
      </c>
    </row>
    <row r="621" spans="1:36" x14ac:dyDescent="0.25">
      <c r="A621" s="4" t="str">
        <f t="shared" si="80"/>
        <v>26B</v>
      </c>
      <c r="B621" s="2" t="s">
        <v>598</v>
      </c>
      <c r="C621" s="35"/>
      <c r="D621" s="3"/>
      <c r="E621" s="3"/>
      <c r="F621" s="3"/>
      <c r="G621" s="3"/>
      <c r="H621" s="3">
        <f t="shared" si="81"/>
        <v>0</v>
      </c>
      <c r="I621" s="27" t="str" cm="1">
        <f t="array" ref="I621">IF(H621=0,INDEX(Source1!A:A, 32-BIN2DEC(LEFT($B621,5))),"--")</f>
        <v>SIGMA</v>
      </c>
      <c r="J621" s="63" t="str">
        <f t="shared" si="79"/>
        <v>--</v>
      </c>
      <c r="K621" s="27" t="str" cm="1">
        <f t="array" ref="K621">IF(H621=0,INDEX(Dest1!A:A,32-BIN2DEC(MID($B621,6,5))),"--")</f>
        <v>BP</v>
      </c>
      <c r="L621" s="27">
        <f t="shared" si="82"/>
        <v>0</v>
      </c>
      <c r="M621" s="27" t="str" cm="1">
        <f t="array" ref="M621">IF(AND(I621&lt;&gt;"CONST",L621=0),INDEX(Source2!A:A,16-BIN2DEC(MID($B621,11,4))),"--")</f>
        <v>SIGMA</v>
      </c>
      <c r="N621" s="23" t="str" cm="1">
        <f t="array" ref="N621">IF(AND(I621&lt;&gt;"CONST",L621=0),INDEX('D2'!A:A,4-BIN2DEC(MID($B621,15,2))),"--")</f>
        <v>IND</v>
      </c>
      <c r="O621" s="6">
        <f t="shared" si="71"/>
        <v>0</v>
      </c>
      <c r="P621" s="6">
        <f t="shared" si="68"/>
        <v>0</v>
      </c>
      <c r="Q621" s="6">
        <f t="shared" si="69"/>
        <v>0</v>
      </c>
      <c r="R621" s="3" t="str" cm="1">
        <f t="array" ref="R621">INDEX(Types!A:A,1+BIN2DEC(MID($B621,20,2)))</f>
        <v>Control</v>
      </c>
      <c r="S621" s="3" t="str" cm="1">
        <f t="array" ref="S621">IF(R621="ALU",INDEX(ALUOps!A:A,32-BIN2DEC(MID($B621,22,5))),"")</f>
        <v/>
      </c>
      <c r="T621" s="3" t="str" cm="1">
        <f t="array" ref="T621">IF(R621="ALU",INDEX(Tmp!A:A,4-BIN2DEC(MID($B621,27,2))),"")</f>
        <v/>
      </c>
      <c r="U621" s="6" t="str">
        <f t="shared" si="83"/>
        <v/>
      </c>
      <c r="V621" t="str" cm="1">
        <f t="array" ref="V621">IF(R621="Jump",INDEX(Jcond!A:A,16-BIN2DEC(MID($B621,22,4))),"")</f>
        <v/>
      </c>
      <c r="W621" t="str">
        <f t="shared" si="84"/>
        <v/>
      </c>
      <c r="X621" s="5" t="str" cm="1">
        <f t="array" ref="X621">IF(R621="Control",INDEX(IC!A:A,16-BIN2DEC(MID($B621,21,4))),"")</f>
        <v>--</v>
      </c>
      <c r="Y621" s="5" t="str" cm="1">
        <f t="array" ref="Y621">IF(X621="CALL",INDEX(Subroutines!A:A,32-BIN2DEC(MID($B621,25,5))),"")</f>
        <v/>
      </c>
      <c r="Z621" s="5" t="str" cm="1">
        <f t="array" ref="Z621">IF(R621="Control",INDEX(EC!A:A,8-BIN2DEC(MID($B621,25,3))),"")</f>
        <v>MR</v>
      </c>
      <c r="AA621" s="5" t="str" cm="1">
        <f t="array" ref="AA621">IF(R621="Control",INDEX(SR!A:A,4-BIN2DEC(MID($B621,28,2))),"")</f>
        <v>SS</v>
      </c>
    </row>
    <row r="622" spans="1:36" x14ac:dyDescent="0.25">
      <c r="A622" s="4" t="str">
        <f t="shared" si="80"/>
        <v>26C</v>
      </c>
      <c r="B622" s="2" t="s">
        <v>599</v>
      </c>
      <c r="C622" s="35"/>
      <c r="D622" s="2" t="s">
        <v>595</v>
      </c>
      <c r="E622" s="2" t="s">
        <v>930</v>
      </c>
      <c r="F622" s="2" t="s">
        <v>488</v>
      </c>
      <c r="G622" s="2"/>
      <c r="H622" s="3">
        <f t="shared" si="81"/>
        <v>0</v>
      </c>
      <c r="I622" s="27" t="str" cm="1">
        <f t="array" ref="I622">IF(H622=0,INDEX(Source1!A:A, 32-BIN2DEC(LEFT($B622,5))),"--")</f>
        <v>SP</v>
      </c>
      <c r="J622" s="63" t="str">
        <f t="shared" si="79"/>
        <v>--</v>
      </c>
      <c r="K622" s="27" t="str" cm="1">
        <f t="array" ref="K622">IF(H622=0,INDEX(Dest1!A:A,32-BIN2DEC(MID($B622,6,5))),"--")</f>
        <v>tmpB</v>
      </c>
      <c r="L622" s="27">
        <f t="shared" si="82"/>
        <v>1</v>
      </c>
      <c r="M622" s="27" t="str" cm="1">
        <f t="array" ref="M622">IF(AND(I622&lt;&gt;"CONST",L622=0),INDEX(Source2!A:A,16-BIN2DEC(MID($B622,11,4))),"--")</f>
        <v>--</v>
      </c>
      <c r="N622" s="23" t="str" cm="1">
        <f t="array" ref="N622">IF(AND(I622&lt;&gt;"CONST",L622=0),INDEX('D2'!A:A,4-BIN2DEC(MID($B622,15,2))),"--")</f>
        <v>--</v>
      </c>
      <c r="O622" s="6">
        <f t="shared" si="71"/>
        <v>0</v>
      </c>
      <c r="P622" s="6">
        <f t="shared" si="68"/>
        <v>0</v>
      </c>
      <c r="Q622" s="6">
        <f t="shared" si="69"/>
        <v>0</v>
      </c>
      <c r="R622" s="3" t="str" cm="1">
        <f t="array" ref="R622">INDEX(Types!A:A,1+BIN2DEC(MID($B622,20,2)))</f>
        <v>Control</v>
      </c>
      <c r="S622" s="3" t="str" cm="1">
        <f t="array" ref="S622">IF(R622="ALU",INDEX(ALUOps!A:A,32-BIN2DEC(MID($B622,22,5))),"")</f>
        <v/>
      </c>
      <c r="T622" s="3" t="str" cm="1">
        <f t="array" ref="T622">IF(R622="ALU",INDEX(Tmp!A:A,4-BIN2DEC(MID($B622,27,2))),"")</f>
        <v/>
      </c>
      <c r="U622" s="6" t="str">
        <f t="shared" si="83"/>
        <v/>
      </c>
      <c r="V622" t="str" cm="1">
        <f t="array" ref="V622">IF(R622="Jump",INDEX(Jcond!A:A,16-BIN2DEC(MID($B622,22,4))),"")</f>
        <v/>
      </c>
      <c r="W622" t="str">
        <f t="shared" si="84"/>
        <v/>
      </c>
      <c r="X622" s="5" t="str" cm="1">
        <f t="array" ref="X622">IF(R622="Control",INDEX(IC!A:A,16-BIN2DEC(MID($B622,21,4))),"")</f>
        <v>--</v>
      </c>
      <c r="Y622" s="5" t="str" cm="1">
        <f t="array" ref="Y622">IF(X622="CALL",INDEX(Subroutines!A:A,32-BIN2DEC(MID($B622,25,5))),"")</f>
        <v/>
      </c>
      <c r="Z622" s="5" t="str" cm="1">
        <f t="array" ref="Z622">IF(R622="Control",INDEX(EC!A:A,8-BIN2DEC(MID($B622,25,3))),"")</f>
        <v>--</v>
      </c>
      <c r="AA622" s="5" t="str" cm="1">
        <f t="array" ref="AA622">IF(R622="Control",INDEX(SR!A:A,4-BIN2DEC(MID($B622,28,2))),"")</f>
        <v>--</v>
      </c>
      <c r="AJ622" s="1" t="s">
        <v>586</v>
      </c>
    </row>
    <row r="623" spans="1:36" x14ac:dyDescent="0.25">
      <c r="A623" s="4" t="str">
        <f t="shared" si="80"/>
        <v>26D</v>
      </c>
      <c r="B623" s="2" t="s">
        <v>601</v>
      </c>
      <c r="C623" s="35"/>
      <c r="D623" s="3"/>
      <c r="E623" s="3"/>
      <c r="F623" s="3"/>
      <c r="G623" s="3"/>
      <c r="H623" s="3">
        <f t="shared" si="81"/>
        <v>0</v>
      </c>
      <c r="I623" s="27" t="str" cm="1">
        <f t="array" ref="I623">IF(H623=0,INDEX(Source1!A:A, 32-BIN2DEC(LEFT($B623,5))),"--")</f>
        <v>SIGMA</v>
      </c>
      <c r="J623" s="63" t="str">
        <f t="shared" si="79"/>
        <v>--</v>
      </c>
      <c r="K623" s="27" t="str" cm="1">
        <f t="array" ref="K623">IF(H623=0,INDEX(Dest1!A:A,32-BIN2DEC(MID($B623,6,5))),"--")</f>
        <v>SP</v>
      </c>
      <c r="L623" s="27">
        <f t="shared" si="82"/>
        <v>0</v>
      </c>
      <c r="M623" s="27" t="str" cm="1">
        <f t="array" ref="M623">IF(AND(I623&lt;&gt;"CONST",L623=0),INDEX(Source2!A:A,16-BIN2DEC(MID($B623,11,4))),"--")</f>
        <v>SIGMA</v>
      </c>
      <c r="N623" s="23" t="str" cm="1">
        <f t="array" ref="N623">IF(AND(I623&lt;&gt;"CONST",L623=0),INDEX('D2'!A:A,4-BIN2DEC(MID($B623,15,2))),"--")</f>
        <v>IND</v>
      </c>
      <c r="O623" s="6">
        <f t="shared" si="71"/>
        <v>0</v>
      </c>
      <c r="P623" s="6">
        <f t="shared" si="68"/>
        <v>0</v>
      </c>
      <c r="Q623" s="6">
        <f t="shared" si="69"/>
        <v>0</v>
      </c>
      <c r="R623" s="3" t="str" cm="1">
        <f t="array" ref="R623">INDEX(Types!A:A,1+BIN2DEC(MID($B623,20,2)))</f>
        <v>Control</v>
      </c>
      <c r="S623" s="3" t="str" cm="1">
        <f t="array" ref="S623">IF(R623="ALU",INDEX(ALUOps!A:A,32-BIN2DEC(MID($B623,22,5))),"")</f>
        <v/>
      </c>
      <c r="T623" s="3" t="str" cm="1">
        <f t="array" ref="T623">IF(R623="ALU",INDEX(Tmp!A:A,4-BIN2DEC(MID($B623,27,2))),"")</f>
        <v/>
      </c>
      <c r="U623" s="6" t="str">
        <f t="shared" si="83"/>
        <v/>
      </c>
      <c r="V623" t="str" cm="1">
        <f t="array" ref="V623">IF(R623="Jump",INDEX(Jcond!A:A,16-BIN2DEC(MID($B623,22,4))),"")</f>
        <v/>
      </c>
      <c r="W623" t="str">
        <f t="shared" si="84"/>
        <v/>
      </c>
      <c r="X623" s="5" t="str" cm="1">
        <f t="array" ref="X623">IF(R623="Control",INDEX(IC!A:A,16-BIN2DEC(MID($B623,21,4))),"")</f>
        <v>--</v>
      </c>
      <c r="Y623" s="5" t="str" cm="1">
        <f t="array" ref="Y623">IF(X623="CALL",INDEX(Subroutines!A:A,32-BIN2DEC(MID($B623,25,5))),"")</f>
        <v/>
      </c>
      <c r="Z623" s="5" t="str" cm="1">
        <f t="array" ref="Z623">IF(R623="Control",INDEX(EC!A:A,8-BIN2DEC(MID($B623,25,3))),"")</f>
        <v>MW</v>
      </c>
      <c r="AA623" s="5" t="str" cm="1">
        <f t="array" ref="AA623">IF(R623="Control",INDEX(SR!A:A,4-BIN2DEC(MID($B623,28,2))),"")</f>
        <v>SS</v>
      </c>
    </row>
    <row r="624" spans="1:36" x14ac:dyDescent="0.25">
      <c r="A624" s="4" t="str">
        <f t="shared" si="80"/>
        <v>26E</v>
      </c>
      <c r="B624" s="2" t="s">
        <v>602</v>
      </c>
      <c r="C624" s="35"/>
      <c r="D624" s="3"/>
      <c r="E624" s="3"/>
      <c r="F624" s="3"/>
      <c r="G624" s="3"/>
      <c r="H624" s="3">
        <f t="shared" si="81"/>
        <v>1</v>
      </c>
      <c r="I624" s="27" t="str" cm="1">
        <f t="array" ref="I624">IF(H624=0,INDEX(Source1!A:A, 32-BIN2DEC(LEFT($B624,5))),"--")</f>
        <v>--</v>
      </c>
      <c r="J624" s="63" t="str">
        <f t="shared" si="79"/>
        <v>--</v>
      </c>
      <c r="K624" s="27" t="str" cm="1">
        <f t="array" ref="K624">IF(H624=0,INDEX(Dest1!A:A,32-BIN2DEC(MID($B624,6,5))),"--")</f>
        <v>--</v>
      </c>
      <c r="L624" s="27">
        <f t="shared" si="82"/>
        <v>1</v>
      </c>
      <c r="M624" s="27" t="str" cm="1">
        <f t="array" ref="M624">IF(AND(I624&lt;&gt;"CONST",L624=0),INDEX(Source2!A:A,16-BIN2DEC(MID($B624,11,4))),"--")</f>
        <v>--</v>
      </c>
      <c r="N624" s="23" t="str" cm="1">
        <f t="array" ref="N624">IF(AND(I624&lt;&gt;"CONST",L624=0),INDEX('D2'!A:A,4-BIN2DEC(MID($B624,15,2))),"--")</f>
        <v>--</v>
      </c>
      <c r="O624" s="6">
        <f t="shared" si="71"/>
        <v>0</v>
      </c>
      <c r="P624" s="6">
        <f t="shared" si="68"/>
        <v>0</v>
      </c>
      <c r="Q624" s="6">
        <f t="shared" si="69"/>
        <v>0</v>
      </c>
      <c r="R624" s="3" t="str" cm="1">
        <f t="array" ref="R624">INDEX(Types!A:A,1+BIN2DEC(MID($B624,20,2)))</f>
        <v>Jump</v>
      </c>
      <c r="S624" s="3" t="str" cm="1">
        <f t="array" ref="S624">IF(R624="ALU",INDEX(ALUOps!A:A,32-BIN2DEC(MID($B624,22,5))),"")</f>
        <v/>
      </c>
      <c r="T624" s="3" t="str" cm="1">
        <f t="array" ref="T624">IF(R624="ALU",INDEX(Tmp!A:A,4-BIN2DEC(MID($B624,27,2))),"")</f>
        <v/>
      </c>
      <c r="U624" s="6" t="str">
        <f t="shared" si="83"/>
        <v/>
      </c>
      <c r="V624" t="str" cm="1">
        <f t="array" ref="V624">IF(R624="Jump",INDEX(Jcond!A:A,16-BIN2DEC(MID($B624,22,4))),"")</f>
        <v>JLCZ</v>
      </c>
      <c r="W624">
        <f t="shared" si="84"/>
        <v>6</v>
      </c>
      <c r="X624" s="5" t="str" cm="1">
        <f t="array" ref="X624">IF(R624="Control",INDEX(IC!A:A,16-BIN2DEC(MID($B624,21,4))),"")</f>
        <v/>
      </c>
      <c r="Y624" s="5" t="str" cm="1">
        <f t="array" ref="Y624">IF(X624="CALL",INDEX(Subroutines!A:A,32-BIN2DEC(MID($B624,25,5))),"")</f>
        <v/>
      </c>
      <c r="Z624" s="5" t="str" cm="1">
        <f t="array" ref="Z624">IF(R624="Control",INDEX(EC!A:A,8-BIN2DEC(MID($B624,25,3))),"")</f>
        <v/>
      </c>
      <c r="AA624" s="5" t="str" cm="1">
        <f t="array" ref="AA624">IF(R624="Control",INDEX(SR!A:A,4-BIN2DEC(MID($B624,28,2))),"")</f>
        <v/>
      </c>
    </row>
    <row r="625" spans="1:36" x14ac:dyDescent="0.25">
      <c r="A625" s="4" t="str">
        <f t="shared" si="80"/>
        <v>26F</v>
      </c>
      <c r="B625" s="2" t="s">
        <v>17</v>
      </c>
      <c r="C625" s="35"/>
      <c r="D625" s="3"/>
      <c r="E625" s="3"/>
      <c r="F625" s="3"/>
      <c r="G625" s="3"/>
      <c r="H625" s="3">
        <f t="shared" si="81"/>
        <v>0</v>
      </c>
      <c r="I625" s="27" t="str" cm="1">
        <f t="array" ref="I625">IF(H625=0,INDEX(Source1!A:A, 32-BIN2DEC(LEFT($B625,5))),"--")</f>
        <v>SP</v>
      </c>
      <c r="J625" s="63" t="str">
        <f t="shared" si="79"/>
        <v>--</v>
      </c>
      <c r="K625" s="27" t="str" cm="1">
        <f t="array" ref="K625">IF(H625=0,INDEX(Dest1!A:A,32-BIN2DEC(MID($B625,6,5))),"--")</f>
        <v>tmpB</v>
      </c>
      <c r="L625" s="27">
        <f t="shared" si="82"/>
        <v>1</v>
      </c>
      <c r="M625" s="27" t="str" cm="1">
        <f t="array" ref="M625">IF(AND(I625&lt;&gt;"CONST",L625=0),INDEX(Source2!A:A,16-BIN2DEC(MID($B625,11,4))),"--")</f>
        <v>--</v>
      </c>
      <c r="N625" s="23" t="str" cm="1">
        <f t="array" ref="N625">IF(AND(I625&lt;&gt;"CONST",L625=0),INDEX('D2'!A:A,4-BIN2DEC(MID($B625,15,2))),"--")</f>
        <v>--</v>
      </c>
      <c r="O625" s="6">
        <f t="shared" si="71"/>
        <v>0</v>
      </c>
      <c r="P625" s="6">
        <f t="shared" si="68"/>
        <v>0</v>
      </c>
      <c r="Q625" s="6">
        <f t="shared" si="69"/>
        <v>0</v>
      </c>
      <c r="R625" s="3" t="str" cm="1">
        <f t="array" ref="R625">INDEX(Types!A:A,1+BIN2DEC(MID($B625,20,2)))</f>
        <v>ALU</v>
      </c>
      <c r="S625" s="3" t="str" cm="1">
        <f t="array" ref="S625">IF(R625="ALU",INDEX(ALUOps!A:A,32-BIN2DEC(MID($B625,22,5))),"")</f>
        <v>DEC2</v>
      </c>
      <c r="T625" s="3" t="str" cm="1">
        <f t="array" ref="T625">IF(R625="ALU",INDEX(Tmp!A:A,4-BIN2DEC(MID($B625,27,2))),"")</f>
        <v>tmpB</v>
      </c>
      <c r="U625" s="6">
        <f t="shared" si="83"/>
        <v>0</v>
      </c>
      <c r="V625" t="str" cm="1">
        <f t="array" ref="V625">IF(R625="Jump",INDEX(Jcond!A:A,16-BIN2DEC(MID($B625,22,4))),"")</f>
        <v/>
      </c>
      <c r="W625" t="str">
        <f t="shared" si="84"/>
        <v/>
      </c>
      <c r="X625" s="5" t="str" cm="1">
        <f t="array" ref="X625">IF(R625="Control",INDEX(IC!A:A,16-BIN2DEC(MID($B625,21,4))),"")</f>
        <v/>
      </c>
      <c r="Y625" s="5" t="str" cm="1">
        <f t="array" ref="Y625">IF(X625="CALL",INDEX(Subroutines!A:A,32-BIN2DEC(MID($B625,25,5))),"")</f>
        <v/>
      </c>
      <c r="Z625" s="5" t="str" cm="1">
        <f t="array" ref="Z625">IF(R625="Control",INDEX(EC!A:A,8-BIN2DEC(MID($B625,25,3))),"")</f>
        <v/>
      </c>
      <c r="AA625" s="5" t="str" cm="1">
        <f t="array" ref="AA625">IF(R625="Control",INDEX(SR!A:A,4-BIN2DEC(MID($B625,28,2))),"")</f>
        <v/>
      </c>
    </row>
    <row r="626" spans="1:36" x14ac:dyDescent="0.25">
      <c r="A626" s="4" t="str">
        <f t="shared" si="80"/>
        <v>270</v>
      </c>
      <c r="B626" s="2" t="s">
        <v>601</v>
      </c>
      <c r="C626" s="35"/>
      <c r="D626" s="2" t="s">
        <v>600</v>
      </c>
      <c r="E626" s="2" t="s">
        <v>930</v>
      </c>
      <c r="F626" s="2" t="s">
        <v>932</v>
      </c>
      <c r="G626" s="2"/>
      <c r="H626" s="3">
        <f t="shared" si="81"/>
        <v>0</v>
      </c>
      <c r="I626" s="27" t="str" cm="1">
        <f t="array" ref="I626">IF(H626=0,INDEX(Source1!A:A, 32-BIN2DEC(LEFT($B626,5))),"--")</f>
        <v>SIGMA</v>
      </c>
      <c r="J626" s="63" t="str">
        <f t="shared" si="79"/>
        <v>--</v>
      </c>
      <c r="K626" s="27" t="str" cm="1">
        <f t="array" ref="K626">IF(H626=0,INDEX(Dest1!A:A,32-BIN2DEC(MID($B626,6,5))),"--")</f>
        <v>SP</v>
      </c>
      <c r="L626" s="27">
        <f t="shared" si="82"/>
        <v>0</v>
      </c>
      <c r="M626" s="27" t="str" cm="1">
        <f t="array" ref="M626">IF(AND(I626&lt;&gt;"CONST",L626=0),INDEX(Source2!A:A,16-BIN2DEC(MID($B626,11,4))),"--")</f>
        <v>SIGMA</v>
      </c>
      <c r="N626" s="23" t="str" cm="1">
        <f t="array" ref="N626">IF(AND(I626&lt;&gt;"CONST",L626=0),INDEX('D2'!A:A,4-BIN2DEC(MID($B626,15,2))),"--")</f>
        <v>IND</v>
      </c>
      <c r="O626" s="6">
        <f t="shared" si="71"/>
        <v>0</v>
      </c>
      <c r="P626" s="6">
        <f t="shared" si="68"/>
        <v>0</v>
      </c>
      <c r="Q626" s="6">
        <f t="shared" si="69"/>
        <v>0</v>
      </c>
      <c r="R626" s="3" t="str" cm="1">
        <f t="array" ref="R626">INDEX(Types!A:A,1+BIN2DEC(MID($B626,20,2)))</f>
        <v>Control</v>
      </c>
      <c r="S626" s="3" t="str" cm="1">
        <f t="array" ref="S626">IF(R626="ALU",INDEX(ALUOps!A:A,32-BIN2DEC(MID($B626,22,5))),"")</f>
        <v/>
      </c>
      <c r="T626" s="3" t="str" cm="1">
        <f t="array" ref="T626">IF(R626="ALU",INDEX(Tmp!A:A,4-BIN2DEC(MID($B626,27,2))),"")</f>
        <v/>
      </c>
      <c r="U626" s="6" t="str">
        <f t="shared" si="83"/>
        <v/>
      </c>
      <c r="V626" t="str" cm="1">
        <f t="array" ref="V626">IF(R626="Jump",INDEX(Jcond!A:A,16-BIN2DEC(MID($B626,22,4))),"")</f>
        <v/>
      </c>
      <c r="W626" t="str">
        <f t="shared" si="84"/>
        <v/>
      </c>
      <c r="X626" s="5" t="str" cm="1">
        <f t="array" ref="X626">IF(R626="Control",INDEX(IC!A:A,16-BIN2DEC(MID($B626,21,4))),"")</f>
        <v>--</v>
      </c>
      <c r="Y626" s="5" t="str" cm="1">
        <f t="array" ref="Y626">IF(X626="CALL",INDEX(Subroutines!A:A,32-BIN2DEC(MID($B626,25,5))),"")</f>
        <v/>
      </c>
      <c r="Z626" s="5" t="str" cm="1">
        <f t="array" ref="Z626">IF(R626="Control",INDEX(EC!A:A,8-BIN2DEC(MID($B626,25,3))),"")</f>
        <v>MW</v>
      </c>
      <c r="AA626" s="5" t="str" cm="1">
        <f t="array" ref="AA626">IF(R626="Control",INDEX(SR!A:A,4-BIN2DEC(MID($B626,28,2))),"")</f>
        <v>SS</v>
      </c>
      <c r="AJ626" s="1" t="s">
        <v>586</v>
      </c>
    </row>
    <row r="627" spans="1:36" x14ac:dyDescent="0.25">
      <c r="A627" s="4" t="str">
        <f t="shared" si="80"/>
        <v>271</v>
      </c>
      <c r="B627" s="2" t="s">
        <v>605</v>
      </c>
      <c r="C627" s="35"/>
      <c r="D627" s="3"/>
      <c r="E627" s="3"/>
      <c r="F627" s="3"/>
      <c r="G627" s="3"/>
      <c r="H627" s="3">
        <f t="shared" si="81"/>
        <v>0</v>
      </c>
      <c r="I627" s="27" t="str" cm="1">
        <f t="array" ref="I627">IF(H627=0,INDEX(Source1!A:A, 32-BIN2DEC(LEFT($B627,5))),"--")</f>
        <v>tmpC</v>
      </c>
      <c r="J627" s="63" t="str">
        <f t="shared" si="79"/>
        <v>--</v>
      </c>
      <c r="K627" s="27" t="str" cm="1">
        <f t="array" ref="K627">IF(H627=0,INDEX(Dest1!A:A,32-BIN2DEC(MID($B627,6,5))),"--")</f>
        <v>TEMP</v>
      </c>
      <c r="L627" s="27">
        <f t="shared" si="82"/>
        <v>1</v>
      </c>
      <c r="M627" s="27" t="str" cm="1">
        <f t="array" ref="M627">IF(AND(I627&lt;&gt;"CONST",L627=0),INDEX(Source2!A:A,16-BIN2DEC(MID($B627,11,4))),"--")</f>
        <v>--</v>
      </c>
      <c r="N627" s="23" t="str" cm="1">
        <f t="array" ref="N627">IF(AND(I627&lt;&gt;"CONST",L627=0),INDEX('D2'!A:A,4-BIN2DEC(MID($B627,15,2))),"--")</f>
        <v>--</v>
      </c>
      <c r="O627" s="6">
        <f t="shared" si="71"/>
        <v>1</v>
      </c>
      <c r="P627" s="6">
        <f t="shared" si="68"/>
        <v>0</v>
      </c>
      <c r="Q627" s="6">
        <f t="shared" si="69"/>
        <v>0</v>
      </c>
      <c r="R627" s="3" t="str" cm="1">
        <f t="array" ref="R627">INDEX(Types!A:A,1+BIN2DEC(MID($B627,20,2)))</f>
        <v>Control</v>
      </c>
      <c r="S627" s="3" t="str" cm="1">
        <f t="array" ref="S627">IF(R627="ALU",INDEX(ALUOps!A:A,32-BIN2DEC(MID($B627,22,5))),"")</f>
        <v/>
      </c>
      <c r="T627" s="3" t="str" cm="1">
        <f t="array" ref="T627">IF(R627="ALU",INDEX(Tmp!A:A,4-BIN2DEC(MID($B627,27,2))),"")</f>
        <v/>
      </c>
      <c r="U627" s="6" t="str">
        <f t="shared" si="83"/>
        <v/>
      </c>
      <c r="V627" t="str" cm="1">
        <f t="array" ref="V627">IF(R627="Jump",INDEX(Jcond!A:A,16-BIN2DEC(MID($B627,22,4))),"")</f>
        <v/>
      </c>
      <c r="W627" t="str">
        <f t="shared" si="84"/>
        <v/>
      </c>
      <c r="X627" s="5" t="str" cm="1">
        <f t="array" ref="X627">IF(R627="Control",INDEX(IC!A:A,16-BIN2DEC(MID($B627,21,4))),"")</f>
        <v>--</v>
      </c>
      <c r="Y627" s="5" t="str" cm="1">
        <f t="array" ref="Y627">IF(X627="CALL",INDEX(Subroutines!A:A,32-BIN2DEC(MID($B627,25,5))),"")</f>
        <v/>
      </c>
      <c r="Z627" s="5" t="str" cm="1">
        <f t="array" ref="Z627">IF(R627="Control",INDEX(EC!A:A,8-BIN2DEC(MID($B627,25,3))),"")</f>
        <v>--</v>
      </c>
      <c r="AA627" s="5" t="str" cm="1">
        <f t="array" ref="AA627">IF(R627="Control",INDEX(SR!A:A,4-BIN2DEC(MID($B627,28,2))),"")</f>
        <v>--</v>
      </c>
    </row>
    <row r="628" spans="1:36" x14ac:dyDescent="0.25">
      <c r="A628" s="4" t="str">
        <f t="shared" si="80"/>
        <v>272</v>
      </c>
      <c r="B628" s="2" t="s">
        <v>606</v>
      </c>
      <c r="C628" s="35"/>
      <c r="D628" s="3"/>
      <c r="E628" s="3"/>
      <c r="F628" s="3"/>
      <c r="G628" s="3"/>
      <c r="H628" s="3">
        <f t="shared" si="81"/>
        <v>0</v>
      </c>
      <c r="I628" s="27" t="str" cm="1">
        <f t="array" ref="I628">IF(H628=0,INDEX(Source1!A:A, 32-BIN2DEC(LEFT($B628,5))),"--")</f>
        <v>tmpC</v>
      </c>
      <c r="J628" s="63" t="str">
        <f t="shared" si="79"/>
        <v>--</v>
      </c>
      <c r="K628" s="27" t="str" cm="1">
        <f t="array" ref="K628">IF(H628=0,INDEX(Dest1!A:A,32-BIN2DEC(MID($B628,6,5))),"--")</f>
        <v>BP</v>
      </c>
      <c r="L628" s="27">
        <f t="shared" si="82"/>
        <v>0</v>
      </c>
      <c r="M628" s="27" t="str" cm="1">
        <f t="array" ref="M628">IF(AND(I628&lt;&gt;"CONST",L628=0),INDEX(Source2!A:A,16-BIN2DEC(MID($B628,11,4))),"--")</f>
        <v>SP</v>
      </c>
      <c r="N628" s="23" t="str" cm="1">
        <f t="array" ref="N628">IF(AND(I628&lt;&gt;"CONST",L628=0),INDEX('D2'!A:A,4-BIN2DEC(MID($B628,15,2))),"--")</f>
        <v>tmpB</v>
      </c>
      <c r="O628" s="6">
        <f t="shared" si="71"/>
        <v>0</v>
      </c>
      <c r="P628" s="6">
        <f t="shared" si="68"/>
        <v>0</v>
      </c>
      <c r="Q628" s="6">
        <f t="shared" si="69"/>
        <v>1</v>
      </c>
      <c r="R628" s="3" t="str" cm="1">
        <f t="array" ref="R628">INDEX(Types!A:A,1+BIN2DEC(MID($B628,20,2)))</f>
        <v>ALU</v>
      </c>
      <c r="S628" s="3" t="str" cm="1">
        <f t="array" ref="S628">IF(R628="ALU",INDEX(ALUOps!A:A,32-BIN2DEC(MID($B628,22,5))),"")</f>
        <v>SUB</v>
      </c>
      <c r="T628" s="3" t="str" cm="1">
        <f t="array" ref="T628">IF(R628="ALU",INDEX(Tmp!A:A,4-BIN2DEC(MID($B628,27,2))),"")</f>
        <v>tmpA</v>
      </c>
      <c r="U628" s="6">
        <f t="shared" si="83"/>
        <v>0</v>
      </c>
      <c r="V628" t="str" cm="1">
        <f t="array" ref="V628">IF(R628="Jump",INDEX(Jcond!A:A,16-BIN2DEC(MID($B628,22,4))),"")</f>
        <v/>
      </c>
      <c r="W628" t="str">
        <f t="shared" si="84"/>
        <v/>
      </c>
      <c r="X628" s="5" t="str" cm="1">
        <f t="array" ref="X628">IF(R628="Control",INDEX(IC!A:A,16-BIN2DEC(MID($B628,21,4))),"")</f>
        <v/>
      </c>
      <c r="Y628" s="5" t="str" cm="1">
        <f t="array" ref="Y628">IF(X628="CALL",INDEX(Subroutines!A:A,32-BIN2DEC(MID($B628,25,5))),"")</f>
        <v/>
      </c>
      <c r="Z628" s="5" t="str" cm="1">
        <f t="array" ref="Z628">IF(R628="Control",INDEX(EC!A:A,8-BIN2DEC(MID($B628,25,3))),"")</f>
        <v/>
      </c>
      <c r="AA628" s="5" t="str" cm="1">
        <f t="array" ref="AA628">IF(R628="Control",INDEX(SR!A:A,4-BIN2DEC(MID($B628,28,2))),"")</f>
        <v/>
      </c>
    </row>
    <row r="629" spans="1:36" s="9" customFormat="1" ht="15.75" thickBot="1" x14ac:dyDescent="0.3">
      <c r="A629" s="7" t="str">
        <f t="shared" si="80"/>
        <v>273</v>
      </c>
      <c r="B629" s="8" t="s">
        <v>15</v>
      </c>
      <c r="C629" s="38"/>
      <c r="D629" s="10"/>
      <c r="E629" s="10"/>
      <c r="F629" s="10"/>
      <c r="G629" s="10"/>
      <c r="H629" s="10">
        <f t="shared" si="81"/>
        <v>0</v>
      </c>
      <c r="I629" s="30" t="str" cm="1">
        <f t="array" ref="I629">IF(H629=0,INDEX(Source1!A:A, 32-BIN2DEC(LEFT($B629,5))),"--")</f>
        <v>SIGMA</v>
      </c>
      <c r="J629" s="66" t="str">
        <f t="shared" si="79"/>
        <v>--</v>
      </c>
      <c r="K629" s="30" t="str" cm="1">
        <f t="array" ref="K629">IF(H629=0,INDEX(Dest1!A:A,32-BIN2DEC(MID($B629,6,5))),"--")</f>
        <v>SP</v>
      </c>
      <c r="L629" s="30">
        <f t="shared" si="82"/>
        <v>1</v>
      </c>
      <c r="M629" s="30" t="str" cm="1">
        <f t="array" ref="M629">IF(AND(I629&lt;&gt;"CONST",L629=0),INDEX(Source2!A:A,16-BIN2DEC(MID($B629,11,4))),"--")</f>
        <v>--</v>
      </c>
      <c r="N629" s="26" t="str" cm="1">
        <f t="array" ref="N629">IF(AND(I629&lt;&gt;"CONST",L629=0),INDEX('D2'!A:A,4-BIN2DEC(MID($B629,15,2))),"--")</f>
        <v>--</v>
      </c>
      <c r="O629" s="11">
        <f t="shared" si="71"/>
        <v>0</v>
      </c>
      <c r="P629" s="11">
        <f t="shared" si="68"/>
        <v>0</v>
      </c>
      <c r="Q629" s="11">
        <f t="shared" si="69"/>
        <v>0</v>
      </c>
      <c r="R629" s="10" t="str" cm="1">
        <f t="array" ref="R629">INDEX(Types!A:A,1+BIN2DEC(MID($B629,20,2)))</f>
        <v>Control</v>
      </c>
      <c r="S629" s="10" t="str" cm="1">
        <f t="array" ref="S629">IF(R629="ALU",INDEX(ALUOps!A:A,32-BIN2DEC(MID($B629,22,5))),"")</f>
        <v/>
      </c>
      <c r="T629" s="10" t="str" cm="1">
        <f t="array" ref="T629">IF(R629="ALU",INDEX(Tmp!A:A,4-BIN2DEC(MID($B629,27,2))),"")</f>
        <v/>
      </c>
      <c r="U629" s="11" t="str">
        <f t="shared" si="83"/>
        <v/>
      </c>
      <c r="V629" s="9" t="str" cm="1">
        <f t="array" ref="V629">IF(R629="Jump",INDEX(Jcond!A:A,16-BIN2DEC(MID($B629,22,4))),"")</f>
        <v/>
      </c>
      <c r="W629" s="9" t="str">
        <f t="shared" si="84"/>
        <v/>
      </c>
      <c r="X629" s="54" t="str" cm="1">
        <f t="array" ref="X629">IF(R629="Control",INDEX(IC!A:A,16-BIN2DEC(MID($B629,21,4))),"")</f>
        <v>--</v>
      </c>
      <c r="Y629" s="54" t="str" cm="1">
        <f t="array" ref="Y629">IF(X629="CALL",INDEX(Subroutines!A:A,32-BIN2DEC(MID($B629,25,5))),"")</f>
        <v/>
      </c>
      <c r="Z629" s="54" t="str" cm="1">
        <f t="array" ref="Z629">IF(R629="Control",INDEX(EC!A:A,8-BIN2DEC(MID($B629,25,3))),"")</f>
        <v>--</v>
      </c>
      <c r="AA629" s="54" t="str" cm="1">
        <f t="array" ref="AA629">IF(R629="Control",INDEX(SR!A:A,4-BIN2DEC(MID($B629,28,2))),"")</f>
        <v>--</v>
      </c>
      <c r="AE629" s="60"/>
    </row>
    <row r="630" spans="1:36" x14ac:dyDescent="0.25">
      <c r="A630" s="4" t="str">
        <f t="shared" si="80"/>
        <v>274</v>
      </c>
      <c r="B630" s="2" t="s">
        <v>607</v>
      </c>
      <c r="C630" s="35"/>
      <c r="D630" s="2" t="s">
        <v>603</v>
      </c>
      <c r="E630" s="2" t="s">
        <v>927</v>
      </c>
      <c r="F630" s="2" t="s">
        <v>462</v>
      </c>
      <c r="G630" s="2"/>
      <c r="H630" s="3">
        <f t="shared" si="81"/>
        <v>0</v>
      </c>
      <c r="I630" s="27" t="str" cm="1">
        <f t="array" ref="I630">IF(H630=0,INDEX(Source1!A:A, 32-BIN2DEC(LEFT($B630,5))),"--")</f>
        <v>BP</v>
      </c>
      <c r="J630" s="63" t="str">
        <f t="shared" si="79"/>
        <v>--</v>
      </c>
      <c r="K630" s="27" t="str" cm="1">
        <f t="array" ref="K630">IF(H630=0,INDEX(Dest1!A:A,32-BIN2DEC(MID($B630,6,5))),"--")</f>
        <v>DP</v>
      </c>
      <c r="L630" s="27">
        <f t="shared" si="82"/>
        <v>0</v>
      </c>
      <c r="M630" s="27" t="str" cm="1">
        <f t="array" ref="M630">IF(AND(I630&lt;&gt;"CONST",L630=0),INDEX(Source2!A:A,16-BIN2DEC(MID($B630,11,4))),"--")</f>
        <v>BP</v>
      </c>
      <c r="N630" s="23" t="str" cm="1">
        <f t="array" ref="N630">IF(AND(I630&lt;&gt;"CONST",L630=0),INDEX('D2'!A:A,4-BIN2DEC(MID($B630,15,2))),"--")</f>
        <v>tmpB</v>
      </c>
      <c r="O630" s="6">
        <f t="shared" si="71"/>
        <v>0</v>
      </c>
      <c r="P630" s="6">
        <f t="shared" si="68"/>
        <v>0</v>
      </c>
      <c r="Q630" s="6">
        <f t="shared" si="69"/>
        <v>0</v>
      </c>
      <c r="R630" s="3" t="str" cm="1">
        <f t="array" ref="R630">INDEX(Types!A:A,1+BIN2DEC(MID($B630,20,2)))</f>
        <v>Control</v>
      </c>
      <c r="S630" s="3" t="str" cm="1">
        <f t="array" ref="S630">IF(R630="ALU",INDEX(ALUOps!A:A,32-BIN2DEC(MID($B630,22,5))),"")</f>
        <v/>
      </c>
      <c r="T630" s="3" t="str" cm="1">
        <f t="array" ref="T630">IF(R630="ALU",INDEX(Tmp!A:A,4-BIN2DEC(MID($B630,27,2))),"")</f>
        <v/>
      </c>
      <c r="U630" s="6" t="str">
        <f t="shared" si="83"/>
        <v/>
      </c>
      <c r="V630" t="str" cm="1">
        <f t="array" ref="V630">IF(R630="Jump",INDEX(Jcond!A:A,16-BIN2DEC(MID($B630,22,4))),"")</f>
        <v/>
      </c>
      <c r="W630" t="str">
        <f t="shared" si="84"/>
        <v/>
      </c>
      <c r="X630" s="5" t="str" cm="1">
        <f t="array" ref="X630">IF(R630="Control",INDEX(IC!A:A,16-BIN2DEC(MID($B630,21,4))),"")</f>
        <v>--</v>
      </c>
      <c r="Y630" s="5" t="str" cm="1">
        <f t="array" ref="Y630">IF(X630="CALL",INDEX(Subroutines!A:A,32-BIN2DEC(MID($B630,25,5))),"")</f>
        <v/>
      </c>
      <c r="Z630" s="5" t="str" cm="1">
        <f t="array" ref="Z630">IF(R630="Control",INDEX(EC!A:A,8-BIN2DEC(MID($B630,25,3))),"")</f>
        <v>MR</v>
      </c>
      <c r="AA630" s="5" t="str" cm="1">
        <f t="array" ref="AA630">IF(R630="Control",INDEX(SR!A:A,4-BIN2DEC(MID($B630,28,2))),"")</f>
        <v>SS</v>
      </c>
      <c r="AD630" t="s">
        <v>1140</v>
      </c>
      <c r="AJ630" s="1" t="s">
        <v>604</v>
      </c>
    </row>
    <row r="631" spans="1:36" x14ac:dyDescent="0.25">
      <c r="A631" s="4" t="str">
        <f t="shared" si="80"/>
        <v>275</v>
      </c>
      <c r="B631" s="2" t="s">
        <v>610</v>
      </c>
      <c r="C631" s="35"/>
      <c r="D631" s="3"/>
      <c r="E631" s="3"/>
      <c r="F631" s="3"/>
      <c r="G631" s="3"/>
      <c r="H631" s="3">
        <f t="shared" si="81"/>
        <v>0</v>
      </c>
      <c r="I631" s="27" t="str" cm="1">
        <f t="array" ref="I631">IF(H631=0,INDEX(Source1!A:A, 32-BIN2DEC(LEFT($B631,5))),"--")</f>
        <v>CONST</v>
      </c>
      <c r="J631" s="63">
        <f t="shared" si="79"/>
        <v>2</v>
      </c>
      <c r="K631" s="27" t="str" cm="1">
        <f t="array" ref="K631">IF(H631=0,INDEX(Dest1!A:A,32-BIN2DEC(MID($B631,6,5))),"--")</f>
        <v>tmpA</v>
      </c>
      <c r="L631" s="27">
        <f t="shared" si="82"/>
        <v>0</v>
      </c>
      <c r="M631" s="27" t="str" cm="1">
        <f t="array" ref="M631">IF(AND(I631&lt;&gt;"CONST",L631=0),INDEX(Source2!A:A,16-BIN2DEC(MID($B631,11,4))),"--")</f>
        <v>--</v>
      </c>
      <c r="N631" s="23" t="str" cm="1">
        <f t="array" ref="N631">IF(AND(I631&lt;&gt;"CONST",L631=0),INDEX('D2'!A:A,4-BIN2DEC(MID($B631,15,2))),"--")</f>
        <v>--</v>
      </c>
      <c r="O631" s="6">
        <f t="shared" si="71"/>
        <v>0</v>
      </c>
      <c r="P631" s="6">
        <f t="shared" si="68"/>
        <v>0</v>
      </c>
      <c r="Q631" s="6">
        <f t="shared" si="69"/>
        <v>0</v>
      </c>
      <c r="R631" s="3" t="str" cm="1">
        <f t="array" ref="R631">INDEX(Types!A:A,1+BIN2DEC(MID($B631,20,2)))</f>
        <v>ALU</v>
      </c>
      <c r="S631" s="3" t="str" cm="1">
        <f t="array" ref="S631">IF(R631="ALU",INDEX(ALUOps!A:A,32-BIN2DEC(MID($B631,22,5))),"")</f>
        <v>ADD</v>
      </c>
      <c r="T631" s="3" t="str" cm="1">
        <f t="array" ref="T631">IF(R631="ALU",INDEX(Tmp!A:A,4-BIN2DEC(MID($B631,27,2))),"")</f>
        <v>tmpA</v>
      </c>
      <c r="U631" s="6">
        <f t="shared" si="83"/>
        <v>0</v>
      </c>
      <c r="V631" t="str" cm="1">
        <f t="array" ref="V631">IF(R631="Jump",INDEX(Jcond!A:A,16-BIN2DEC(MID($B631,22,4))),"")</f>
        <v/>
      </c>
      <c r="W631" t="str">
        <f t="shared" si="84"/>
        <v/>
      </c>
      <c r="X631" s="5" t="str" cm="1">
        <f t="array" ref="X631">IF(R631="Control",INDEX(IC!A:A,16-BIN2DEC(MID($B631,21,4))),"")</f>
        <v/>
      </c>
      <c r="Y631" s="5" t="str" cm="1">
        <f t="array" ref="Y631">IF(X631="CALL",INDEX(Subroutines!A:A,32-BIN2DEC(MID($B631,25,5))),"")</f>
        <v/>
      </c>
      <c r="Z631" s="5" t="str" cm="1">
        <f t="array" ref="Z631">IF(R631="Control",INDEX(EC!A:A,8-BIN2DEC(MID($B631,25,3))),"")</f>
        <v/>
      </c>
      <c r="AA631" s="5" t="str" cm="1">
        <f t="array" ref="AA631">IF(R631="Control",INDEX(SR!A:A,4-BIN2DEC(MID($B631,28,2))),"")</f>
        <v/>
      </c>
    </row>
    <row r="632" spans="1:36" x14ac:dyDescent="0.25">
      <c r="A632" s="4" t="str">
        <f t="shared" si="80"/>
        <v>276</v>
      </c>
      <c r="B632" s="2" t="s">
        <v>15</v>
      </c>
      <c r="C632" s="35"/>
      <c r="D632" s="3"/>
      <c r="E632" s="3"/>
      <c r="F632" s="3"/>
      <c r="G632" s="3"/>
      <c r="H632" s="3">
        <f t="shared" si="81"/>
        <v>0</v>
      </c>
      <c r="I632" s="27" t="str" cm="1">
        <f t="array" ref="I632">IF(H632=0,INDEX(Source1!A:A, 32-BIN2DEC(LEFT($B632,5))),"--")</f>
        <v>SIGMA</v>
      </c>
      <c r="J632" s="63" t="str">
        <f t="shared" si="79"/>
        <v>--</v>
      </c>
      <c r="K632" s="27" t="str" cm="1">
        <f t="array" ref="K632">IF(H632=0,INDEX(Dest1!A:A,32-BIN2DEC(MID($B632,6,5))),"--")</f>
        <v>SP</v>
      </c>
      <c r="L632" s="27">
        <f t="shared" si="82"/>
        <v>1</v>
      </c>
      <c r="M632" s="27" t="str" cm="1">
        <f t="array" ref="M632">IF(AND(I632&lt;&gt;"CONST",L632=0),INDEX(Source2!A:A,16-BIN2DEC(MID($B632,11,4))),"--")</f>
        <v>--</v>
      </c>
      <c r="N632" s="23" t="str" cm="1">
        <f t="array" ref="N632">IF(AND(I632&lt;&gt;"CONST",L632=0),INDEX('D2'!A:A,4-BIN2DEC(MID($B632,15,2))),"--")</f>
        <v>--</v>
      </c>
      <c r="O632" s="6">
        <f t="shared" si="71"/>
        <v>0</v>
      </c>
      <c r="P632" s="6">
        <f t="shared" si="68"/>
        <v>0</v>
      </c>
      <c r="Q632" s="6">
        <f t="shared" si="69"/>
        <v>0</v>
      </c>
      <c r="R632" s="3" t="str" cm="1">
        <f t="array" ref="R632">INDEX(Types!A:A,1+BIN2DEC(MID($B632,20,2)))</f>
        <v>Control</v>
      </c>
      <c r="S632" s="3" t="str" cm="1">
        <f t="array" ref="S632">IF(R632="ALU",INDEX(ALUOps!A:A,32-BIN2DEC(MID($B632,22,5))),"")</f>
        <v/>
      </c>
      <c r="T632" s="3" t="str" cm="1">
        <f t="array" ref="T632">IF(R632="ALU",INDEX(Tmp!A:A,4-BIN2DEC(MID($B632,27,2))),"")</f>
        <v/>
      </c>
      <c r="U632" s="6" t="str">
        <f t="shared" si="83"/>
        <v/>
      </c>
      <c r="V632" t="str" cm="1">
        <f t="array" ref="V632">IF(R632="Jump",INDEX(Jcond!A:A,16-BIN2DEC(MID($B632,22,4))),"")</f>
        <v/>
      </c>
      <c r="W632" t="str">
        <f t="shared" si="84"/>
        <v/>
      </c>
      <c r="X632" s="5" t="str" cm="1">
        <f t="array" ref="X632">IF(R632="Control",INDEX(IC!A:A,16-BIN2DEC(MID($B632,21,4))),"")</f>
        <v>--</v>
      </c>
      <c r="Y632" s="5" t="str" cm="1">
        <f t="array" ref="Y632">IF(X632="CALL",INDEX(Subroutines!A:A,32-BIN2DEC(MID($B632,25,5))),"")</f>
        <v/>
      </c>
      <c r="Z632" s="5" t="str" cm="1">
        <f t="array" ref="Z632">IF(R632="Control",INDEX(EC!A:A,8-BIN2DEC(MID($B632,25,3))),"")</f>
        <v>--</v>
      </c>
      <c r="AA632" s="5" t="str" cm="1">
        <f t="array" ref="AA632">IF(R632="Control",INDEX(SR!A:A,4-BIN2DEC(MID($B632,28,2))),"")</f>
        <v>--</v>
      </c>
    </row>
    <row r="633" spans="1:36" s="9" customFormat="1" ht="15.75" thickBot="1" x14ac:dyDescent="0.3">
      <c r="A633" s="7" t="str">
        <f t="shared" si="80"/>
        <v>277</v>
      </c>
      <c r="B633" s="8" t="s">
        <v>611</v>
      </c>
      <c r="C633" s="38"/>
      <c r="D633" s="10"/>
      <c r="E633" s="10"/>
      <c r="F633" s="10"/>
      <c r="G633" s="10"/>
      <c r="H633" s="10">
        <f t="shared" si="81"/>
        <v>0</v>
      </c>
      <c r="I633" s="30" t="str" cm="1">
        <f t="array" ref="I633">IF(H633=0,INDEX(Source1!A:A, 32-BIN2DEC(LEFT($B633,5))),"--")</f>
        <v>TEMP</v>
      </c>
      <c r="J633" s="66" t="str">
        <f t="shared" si="79"/>
        <v>--</v>
      </c>
      <c r="K633" s="30" t="str" cm="1">
        <f t="array" ref="K633">IF(H633=0,INDEX(Dest1!A:A,32-BIN2DEC(MID($B633,6,5))),"--")</f>
        <v>BP</v>
      </c>
      <c r="L633" s="30">
        <f t="shared" si="82"/>
        <v>1</v>
      </c>
      <c r="M633" s="30" t="str" cm="1">
        <f t="array" ref="M633">IF(AND(I633&lt;&gt;"CONST",L633=0),INDEX(Source2!A:A,16-BIN2DEC(MID($B633,11,4))),"--")</f>
        <v>--</v>
      </c>
      <c r="N633" s="26" t="str" cm="1">
        <f t="array" ref="N633">IF(AND(I633&lt;&gt;"CONST",L633=0),INDEX('D2'!A:A,4-BIN2DEC(MID($B633,15,2))),"--")</f>
        <v>--</v>
      </c>
      <c r="O633" s="11">
        <f t="shared" si="71"/>
        <v>1</v>
      </c>
      <c r="P633" s="11">
        <f t="shared" si="68"/>
        <v>0</v>
      </c>
      <c r="Q633" s="11">
        <f t="shared" si="69"/>
        <v>1</v>
      </c>
      <c r="R633" s="10" t="str" cm="1">
        <f t="array" ref="R633">INDEX(Types!A:A,1+BIN2DEC(MID($B633,20,2)))</f>
        <v>Control</v>
      </c>
      <c r="S633" s="10" t="str" cm="1">
        <f t="array" ref="S633">IF(R633="ALU",INDEX(ALUOps!A:A,32-BIN2DEC(MID($B633,22,5))),"")</f>
        <v/>
      </c>
      <c r="T633" s="10" t="str" cm="1">
        <f t="array" ref="T633">IF(R633="ALU",INDEX(Tmp!A:A,4-BIN2DEC(MID($B633,27,2))),"")</f>
        <v/>
      </c>
      <c r="U633" s="11" t="str">
        <f t="shared" si="83"/>
        <v/>
      </c>
      <c r="V633" s="9" t="str" cm="1">
        <f t="array" ref="V633">IF(R633="Jump",INDEX(Jcond!A:A,16-BIN2DEC(MID($B633,22,4))),"")</f>
        <v/>
      </c>
      <c r="W633" s="9" t="str">
        <f t="shared" si="84"/>
        <v/>
      </c>
      <c r="X633" s="54" t="str" cm="1">
        <f t="array" ref="X633">IF(R633="Control",INDEX(IC!A:A,16-BIN2DEC(MID($B633,21,4))),"")</f>
        <v>--</v>
      </c>
      <c r="Y633" s="54" t="str" cm="1">
        <f t="array" ref="Y633">IF(X633="CALL",INDEX(Subroutines!A:A,32-BIN2DEC(MID($B633,25,5))),"")</f>
        <v/>
      </c>
      <c r="Z633" s="54" t="str" cm="1">
        <f t="array" ref="Z633">IF(R633="Control",INDEX(EC!A:A,8-BIN2DEC(MID($B633,25,3))),"")</f>
        <v>--</v>
      </c>
      <c r="AA633" s="54" t="str" cm="1">
        <f t="array" ref="AA633">IF(R633="Control",INDEX(SR!A:A,4-BIN2DEC(MID($B633,28,2))),"")</f>
        <v>--</v>
      </c>
      <c r="AE633" s="60"/>
    </row>
    <row r="634" spans="1:36" x14ac:dyDescent="0.25">
      <c r="A634" s="4" t="str">
        <f t="shared" si="80"/>
        <v>278</v>
      </c>
      <c r="B634" s="2" t="s">
        <v>612</v>
      </c>
      <c r="C634" s="35"/>
      <c r="D634" s="2" t="s">
        <v>608</v>
      </c>
      <c r="E634" s="2" t="s">
        <v>927</v>
      </c>
      <c r="F634" s="2" t="s">
        <v>462</v>
      </c>
      <c r="G634" s="2"/>
      <c r="H634" s="3">
        <f t="shared" si="81"/>
        <v>0</v>
      </c>
      <c r="I634" s="27" t="str" cm="1">
        <f t="array" ref="I634">IF(H634=0,INDEX(Source1!A:A, 32-BIN2DEC(LEFT($B634,5))),"--")</f>
        <v>TEMP</v>
      </c>
      <c r="J634" s="63" t="str">
        <f t="shared" si="79"/>
        <v>--</v>
      </c>
      <c r="K634" s="27" t="str" cm="1">
        <f t="array" ref="K634">IF(H634=0,INDEX(Dest1!A:A,32-BIN2DEC(MID($B634,6,5))),"--")</f>
        <v>tmpC</v>
      </c>
      <c r="L634" s="27">
        <f t="shared" si="82"/>
        <v>0</v>
      </c>
      <c r="M634" s="27" t="str" cm="1">
        <f t="array" ref="M634">IF(AND(I634&lt;&gt;"CONST",L634=0),INDEX(Source2!A:A,16-BIN2DEC(MID($B634,11,4))),"--")</f>
        <v>SIGMA</v>
      </c>
      <c r="N634" s="23" t="str" cm="1">
        <f t="array" ref="N634">IF(AND(I634&lt;&gt;"CONST",L634=0),INDEX('D2'!A:A,4-BIN2DEC(MID($B634,15,2))),"--")</f>
        <v>tmpA</v>
      </c>
      <c r="O634" s="6">
        <f t="shared" si="71"/>
        <v>1</v>
      </c>
      <c r="P634" s="6">
        <f t="shared" si="68"/>
        <v>0</v>
      </c>
      <c r="Q634" s="6">
        <f t="shared" si="69"/>
        <v>0</v>
      </c>
      <c r="R634" s="3" t="str" cm="1">
        <f t="array" ref="R634">INDEX(Types!A:A,1+BIN2DEC(MID($B634,20,2)))</f>
        <v>ALU</v>
      </c>
      <c r="S634" s="3" t="str" cm="1">
        <f t="array" ref="S634">IF(R634="ALU",INDEX(ALUOps!A:A,32-BIN2DEC(MID($B634,22,5))),"")</f>
        <v>INC2</v>
      </c>
      <c r="T634" s="3" t="str" cm="1">
        <f t="array" ref="T634">IF(R634="ALU",INDEX(Tmp!A:A,4-BIN2DEC(MID($B634,27,2))),"")</f>
        <v>tmpA</v>
      </c>
      <c r="U634" s="6">
        <f t="shared" si="83"/>
        <v>0</v>
      </c>
      <c r="V634" t="str" cm="1">
        <f t="array" ref="V634">IF(R634="Jump",INDEX(Jcond!A:A,16-BIN2DEC(MID($B634,22,4))),"")</f>
        <v/>
      </c>
      <c r="W634" t="str">
        <f t="shared" si="84"/>
        <v/>
      </c>
      <c r="X634" s="5" t="str" cm="1">
        <f t="array" ref="X634">IF(R634="Control",INDEX(IC!A:A,16-BIN2DEC(MID($B634,21,4))),"")</f>
        <v/>
      </c>
      <c r="Y634" s="5" t="str" cm="1">
        <f t="array" ref="Y634">IF(X634="CALL",INDEX(Subroutines!A:A,32-BIN2DEC(MID($B634,25,5))),"")</f>
        <v/>
      </c>
      <c r="Z634" s="5" t="str" cm="1">
        <f t="array" ref="Z634">IF(R634="Control",INDEX(EC!A:A,8-BIN2DEC(MID($B634,25,3))),"")</f>
        <v/>
      </c>
      <c r="AA634" s="5" t="str" cm="1">
        <f t="array" ref="AA634">IF(R634="Control",INDEX(SR!A:A,4-BIN2DEC(MID($B634,28,2))),"")</f>
        <v/>
      </c>
      <c r="AD634" t="s">
        <v>1141</v>
      </c>
      <c r="AJ634" s="1" t="s">
        <v>609</v>
      </c>
    </row>
    <row r="635" spans="1:36" x14ac:dyDescent="0.25">
      <c r="A635" s="4" t="str">
        <f t="shared" si="80"/>
        <v>279</v>
      </c>
      <c r="B635" s="2" t="s">
        <v>614</v>
      </c>
      <c r="C635" s="35"/>
      <c r="D635" s="3"/>
      <c r="E635" s="3"/>
      <c r="F635" s="3"/>
      <c r="G635" s="3"/>
      <c r="H635" s="3">
        <f t="shared" si="81"/>
        <v>0</v>
      </c>
      <c r="I635" s="27" t="str" cm="1">
        <f t="array" ref="I635">IF(H635=0,INDEX(Source1!A:A, 32-BIN2DEC(LEFT($B635,5))),"--")</f>
        <v>FLAGS</v>
      </c>
      <c r="J635" s="63" t="str">
        <f t="shared" si="79"/>
        <v>--</v>
      </c>
      <c r="K635" s="27" t="str" cm="1">
        <f t="array" ref="K635">IF(H635=0,INDEX(Dest1!A:A,32-BIN2DEC(MID($B635,6,5))),"--")</f>
        <v>LC</v>
      </c>
      <c r="L635" s="27">
        <f t="shared" si="82"/>
        <v>0</v>
      </c>
      <c r="M635" s="27" t="str" cm="1">
        <f t="array" ref="M635">IF(AND(I635&lt;&gt;"CONST",L635=0),INDEX(Source2!A:A,16-BIN2DEC(MID($B635,11,4))),"--")</f>
        <v>SIGMA</v>
      </c>
      <c r="N635" s="23" t="str" cm="1">
        <f t="array" ref="N635">IF(AND(I635&lt;&gt;"CONST",L635=0),INDEX('D2'!A:A,4-BIN2DEC(MID($B635,15,2))),"--")</f>
        <v>IND</v>
      </c>
      <c r="O635" s="6">
        <f t="shared" si="71"/>
        <v>0</v>
      </c>
      <c r="P635" s="6">
        <f t="shared" si="68"/>
        <v>0</v>
      </c>
      <c r="Q635" s="6">
        <f t="shared" si="69"/>
        <v>0</v>
      </c>
      <c r="R635" s="3" t="str" cm="1">
        <f t="array" ref="R635">INDEX(Types!A:A,1+BIN2DEC(MID($B635,20,2)))</f>
        <v>Control</v>
      </c>
      <c r="S635" s="3" t="str" cm="1">
        <f t="array" ref="S635">IF(R635="ALU",INDEX(ALUOps!A:A,32-BIN2DEC(MID($B635,22,5))),"")</f>
        <v/>
      </c>
      <c r="T635" s="3" t="str" cm="1">
        <f t="array" ref="T635">IF(R635="ALU",INDEX(Tmp!A:A,4-BIN2DEC(MID($B635,27,2))),"")</f>
        <v/>
      </c>
      <c r="U635" s="6" t="str">
        <f t="shared" si="83"/>
        <v/>
      </c>
      <c r="V635" t="str" cm="1">
        <f t="array" ref="V635">IF(R635="Jump",INDEX(Jcond!A:A,16-BIN2DEC(MID($B635,22,4))),"")</f>
        <v/>
      </c>
      <c r="W635" t="str">
        <f t="shared" si="84"/>
        <v/>
      </c>
      <c r="X635" s="5" t="str" cm="1">
        <f t="array" ref="X635">IF(R635="Control",INDEX(IC!A:A,16-BIN2DEC(MID($B635,21,4))),"")</f>
        <v>--</v>
      </c>
      <c r="Y635" s="5" t="str" cm="1">
        <f t="array" ref="Y635">IF(X635="CALL",INDEX(Subroutines!A:A,32-BIN2DEC(MID($B635,25,5))),"")</f>
        <v/>
      </c>
      <c r="Z635" s="5" t="str" cm="1">
        <f t="array" ref="Z635">IF(R635="Control",INDEX(EC!A:A,8-BIN2DEC(MID($B635,25,3))),"")</f>
        <v>MR</v>
      </c>
      <c r="AA635" s="5" t="str" cm="1">
        <f t="array" ref="AA635">IF(R635="Control",INDEX(SR!A:A,4-BIN2DEC(MID($B635,28,2))),"")</f>
        <v>--</v>
      </c>
    </row>
    <row r="636" spans="1:36" x14ac:dyDescent="0.25">
      <c r="A636" s="4" t="str">
        <f t="shared" si="80"/>
        <v>27A</v>
      </c>
      <c r="B636" s="2" t="s">
        <v>615</v>
      </c>
      <c r="C636" s="35"/>
      <c r="D636" s="3"/>
      <c r="E636" s="3"/>
      <c r="F636" s="3"/>
      <c r="G636" s="3"/>
      <c r="H636" s="3">
        <f t="shared" si="81"/>
        <v>0</v>
      </c>
      <c r="I636" s="27" t="str" cm="1">
        <f t="array" ref="I636">IF(H636=0,INDEX(Source1!A:A, 32-BIN2DEC(LEFT($B636,5))),"--")</f>
        <v>OP2</v>
      </c>
      <c r="J636" s="63" t="str">
        <f t="shared" si="79"/>
        <v>--</v>
      </c>
      <c r="K636" s="27" t="str" cm="1">
        <f t="array" ref="K636">IF(H636=0,INDEX(Dest1!A:A,32-BIN2DEC(MID($B636,6,5))),"--")</f>
        <v>tmpB</v>
      </c>
      <c r="L636" s="27">
        <f t="shared" si="82"/>
        <v>1</v>
      </c>
      <c r="M636" s="27" t="str" cm="1">
        <f t="array" ref="M636">IF(AND(I636&lt;&gt;"CONST",L636=0),INDEX(Source2!A:A,16-BIN2DEC(MID($B636,11,4))),"--")</f>
        <v>--</v>
      </c>
      <c r="N636" s="23" t="str" cm="1">
        <f t="array" ref="N636">IF(AND(I636&lt;&gt;"CONST",L636=0),INDEX('D2'!A:A,4-BIN2DEC(MID($B636,15,2))),"--")</f>
        <v>--</v>
      </c>
      <c r="O636" s="6">
        <f t="shared" si="71"/>
        <v>0</v>
      </c>
      <c r="P636" s="6">
        <f t="shared" si="68"/>
        <v>0</v>
      </c>
      <c r="Q636" s="6">
        <f t="shared" si="69"/>
        <v>0</v>
      </c>
      <c r="R636" s="3" t="str" cm="1">
        <f t="array" ref="R636">INDEX(Types!A:A,1+BIN2DEC(MID($B636,20,2)))</f>
        <v>ALU</v>
      </c>
      <c r="S636" s="3" t="str" cm="1">
        <f t="array" ref="S636">IF(R636="ALU",INDEX(ALUOps!A:A,32-BIN2DEC(MID($B636,22,5))),"")</f>
        <v>SUB</v>
      </c>
      <c r="T636" s="3" t="str" cm="1">
        <f t="array" ref="T636">IF(R636="ALU",INDEX(Tmp!A:A,4-BIN2DEC(MID($B636,27,2))),"")</f>
        <v>tmpC</v>
      </c>
      <c r="U636" s="6">
        <f t="shared" si="83"/>
        <v>0</v>
      </c>
      <c r="V636" t="str" cm="1">
        <f t="array" ref="V636">IF(R636="Jump",INDEX(Jcond!A:A,16-BIN2DEC(MID($B636,22,4))),"")</f>
        <v/>
      </c>
      <c r="W636" t="str">
        <f t="shared" si="84"/>
        <v/>
      </c>
      <c r="X636" s="5" t="str" cm="1">
        <f t="array" ref="X636">IF(R636="Control",INDEX(IC!A:A,16-BIN2DEC(MID($B636,21,4))),"")</f>
        <v/>
      </c>
      <c r="Y636" s="5" t="str" cm="1">
        <f t="array" ref="Y636">IF(X636="CALL",INDEX(Subroutines!A:A,32-BIN2DEC(MID($B636,25,5))),"")</f>
        <v/>
      </c>
      <c r="Z636" s="5" t="str" cm="1">
        <f t="array" ref="Z636">IF(R636="Control",INDEX(EC!A:A,8-BIN2DEC(MID($B636,25,3))),"")</f>
        <v/>
      </c>
      <c r="AA636" s="5" t="str" cm="1">
        <f t="array" ref="AA636">IF(R636="Control",INDEX(SR!A:A,4-BIN2DEC(MID($B636,28,2))),"")</f>
        <v/>
      </c>
    </row>
    <row r="637" spans="1:36" x14ac:dyDescent="0.25">
      <c r="A637" s="4" t="str">
        <f t="shared" si="80"/>
        <v>27B</v>
      </c>
      <c r="B637" s="2" t="s">
        <v>73</v>
      </c>
      <c r="C637" s="35"/>
      <c r="D637" s="3"/>
      <c r="E637" s="3"/>
      <c r="F637" s="3"/>
      <c r="G637" s="3"/>
      <c r="H637" s="3">
        <f t="shared" si="81"/>
        <v>0</v>
      </c>
      <c r="I637" s="27" t="str" cm="1">
        <f t="array" ref="I637">IF(H637=0,INDEX(Source1!A:A, 32-BIN2DEC(LEFT($B637,5))),"--")</f>
        <v>SIGMA</v>
      </c>
      <c r="J637" s="63" t="str">
        <f t="shared" si="79"/>
        <v>--</v>
      </c>
      <c r="K637" s="27" t="str" cm="1">
        <f t="array" ref="K637">IF(H637=0,INDEX(Dest1!A:A,32-BIN2DEC(MID($B637,6,5))),"--")</f>
        <v>NULL</v>
      </c>
      <c r="L637" s="27">
        <f t="shared" si="82"/>
        <v>1</v>
      </c>
      <c r="M637" s="27" t="str" cm="1">
        <f t="array" ref="M637">IF(AND(I637&lt;&gt;"CONST",L637=0),INDEX(Source2!A:A,16-BIN2DEC(MID($B637,11,4))),"--")</f>
        <v>--</v>
      </c>
      <c r="N637" s="23" t="str" cm="1">
        <f t="array" ref="N637">IF(AND(I637&lt;&gt;"CONST",L637=0),INDEX('D2'!A:A,4-BIN2DEC(MID($B637,15,2))),"--")</f>
        <v>--</v>
      </c>
      <c r="O637" s="6">
        <f t="shared" si="71"/>
        <v>0</v>
      </c>
      <c r="P637" s="6">
        <f t="shared" si="68"/>
        <v>1</v>
      </c>
      <c r="Q637" s="6">
        <f t="shared" si="69"/>
        <v>0</v>
      </c>
      <c r="R637" s="3" t="str" cm="1">
        <f t="array" ref="R637">INDEX(Types!A:A,1+BIN2DEC(MID($B637,20,2)))</f>
        <v>Control</v>
      </c>
      <c r="S637" s="3" t="str" cm="1">
        <f t="array" ref="S637">IF(R637="ALU",INDEX(ALUOps!A:A,32-BIN2DEC(MID($B637,22,5))),"")</f>
        <v/>
      </c>
      <c r="T637" s="3" t="str" cm="1">
        <f t="array" ref="T637">IF(R637="ALU",INDEX(Tmp!A:A,4-BIN2DEC(MID($B637,27,2))),"")</f>
        <v/>
      </c>
      <c r="U637" s="6" t="str">
        <f t="shared" si="83"/>
        <v/>
      </c>
      <c r="V637" t="str" cm="1">
        <f t="array" ref="V637">IF(R637="Jump",INDEX(Jcond!A:A,16-BIN2DEC(MID($B637,22,4))),"")</f>
        <v/>
      </c>
      <c r="W637" t="str">
        <f t="shared" si="84"/>
        <v/>
      </c>
      <c r="X637" s="5" t="str" cm="1">
        <f t="array" ref="X637">IF(R637="Control",INDEX(IC!A:A,16-BIN2DEC(MID($B637,21,4))),"")</f>
        <v>--</v>
      </c>
      <c r="Y637" s="5" t="str" cm="1">
        <f t="array" ref="Y637">IF(X637="CALL",INDEX(Subroutines!A:A,32-BIN2DEC(MID($B637,25,5))),"")</f>
        <v/>
      </c>
      <c r="Z637" s="5" t="str" cm="1">
        <f t="array" ref="Z637">IF(R637="Control",INDEX(EC!A:A,8-BIN2DEC(MID($B637,25,3))),"")</f>
        <v>--</v>
      </c>
      <c r="AA637" s="5" t="str" cm="1">
        <f t="array" ref="AA637">IF(R637="Control",INDEX(SR!A:A,4-BIN2DEC(MID($B637,28,2))),"")</f>
        <v>--</v>
      </c>
    </row>
    <row r="638" spans="1:36" x14ac:dyDescent="0.25">
      <c r="A638" s="4" t="str">
        <f t="shared" si="80"/>
        <v>27C</v>
      </c>
      <c r="B638" s="2" t="s">
        <v>616</v>
      </c>
      <c r="C638" s="35"/>
      <c r="D638" s="2" t="s">
        <v>613</v>
      </c>
      <c r="E638" s="2" t="s">
        <v>927</v>
      </c>
      <c r="F638" s="2" t="s">
        <v>928</v>
      </c>
      <c r="G638" s="2"/>
      <c r="H638" s="3">
        <f t="shared" si="81"/>
        <v>0</v>
      </c>
      <c r="I638" s="27" t="str" cm="1">
        <f t="array" ref="I638">IF(H638=0,INDEX(Source1!A:A, 32-BIN2DEC(LEFT($B638,5))),"--")</f>
        <v>LC</v>
      </c>
      <c r="J638" s="63" t="str">
        <f t="shared" si="79"/>
        <v>--</v>
      </c>
      <c r="K638" s="27" t="str" cm="1">
        <f t="array" ref="K638">IF(H638=0,INDEX(Dest1!A:A,32-BIN2DEC(MID($B638,6,5))),"--")</f>
        <v>FLAGS</v>
      </c>
      <c r="L638" s="27">
        <f t="shared" si="82"/>
        <v>0</v>
      </c>
      <c r="M638" s="27" t="str" cm="1">
        <f t="array" ref="M638">IF(AND(I638&lt;&gt;"CONST",L638=0),INDEX(Source2!A:A,16-BIN2DEC(MID($B638,11,4))),"--")</f>
        <v>OP2</v>
      </c>
      <c r="N638" s="23" t="str" cm="1">
        <f t="array" ref="N638">IF(AND(I638&lt;&gt;"CONST",L638=0),INDEX('D2'!A:A,4-BIN2DEC(MID($B638,15,2))),"--")</f>
        <v>tmpA</v>
      </c>
      <c r="O638" s="6">
        <f t="shared" si="71"/>
        <v>0</v>
      </c>
      <c r="P638" s="6">
        <f t="shared" si="68"/>
        <v>0</v>
      </c>
      <c r="Q638" s="6">
        <f t="shared" si="69"/>
        <v>0</v>
      </c>
      <c r="R638" s="3" t="str" cm="1">
        <f t="array" ref="R638">INDEX(Types!A:A,1+BIN2DEC(MID($B638,20,2)))</f>
        <v>Jump</v>
      </c>
      <c r="S638" s="3" t="str" cm="1">
        <f t="array" ref="S638">IF(R638="ALU",INDEX(ALUOps!A:A,32-BIN2DEC(MID($B638,22,5))),"")</f>
        <v/>
      </c>
      <c r="T638" s="3" t="str" cm="1">
        <f t="array" ref="T638">IF(R638="ALU",INDEX(Tmp!A:A,4-BIN2DEC(MID($B638,27,2))),"")</f>
        <v/>
      </c>
      <c r="U638" s="6" t="str">
        <f t="shared" si="83"/>
        <v/>
      </c>
      <c r="V638" t="str" cm="1">
        <f t="array" ref="V638">IF(R638="Jump",INDEX(Jcond!A:A,16-BIN2DEC(MID($B638,22,4))),"")</f>
        <v>{6}</v>
      </c>
      <c r="W638">
        <f t="shared" si="84"/>
        <v>10</v>
      </c>
      <c r="X638" s="5" t="str" cm="1">
        <f t="array" ref="X638">IF(R638="Control",INDEX(IC!A:A,16-BIN2DEC(MID($B638,21,4))),"")</f>
        <v/>
      </c>
      <c r="Y638" s="5" t="str" cm="1">
        <f t="array" ref="Y638">IF(X638="CALL",INDEX(Subroutines!A:A,32-BIN2DEC(MID($B638,25,5))),"")</f>
        <v/>
      </c>
      <c r="Z638" s="5" t="str" cm="1">
        <f t="array" ref="Z638">IF(R638="Control",INDEX(EC!A:A,8-BIN2DEC(MID($B638,25,3))),"")</f>
        <v/>
      </c>
      <c r="AA638" s="5" t="str" cm="1">
        <f t="array" ref="AA638">IF(R638="Control",INDEX(SR!A:A,4-BIN2DEC(MID($B638,28,2))),"")</f>
        <v/>
      </c>
      <c r="AJ638" s="1" t="s">
        <v>609</v>
      </c>
    </row>
    <row r="639" spans="1:36" x14ac:dyDescent="0.25">
      <c r="A639" s="4" t="str">
        <f t="shared" si="80"/>
        <v>27D</v>
      </c>
      <c r="B639" s="2" t="s">
        <v>618</v>
      </c>
      <c r="C639" s="35"/>
      <c r="D639" s="3"/>
      <c r="E639" s="3"/>
      <c r="F639" s="3"/>
      <c r="G639" s="3"/>
      <c r="H639" s="3">
        <f t="shared" si="81"/>
        <v>0</v>
      </c>
      <c r="I639" s="27" t="str" cm="1">
        <f t="array" ref="I639">IF(H639=0,INDEX(Source1!A:A, 32-BIN2DEC(LEFT($B639,5))),"--")</f>
        <v>TEMP</v>
      </c>
      <c r="J639" s="63" t="str">
        <f t="shared" si="79"/>
        <v>--</v>
      </c>
      <c r="K639" s="27" t="str" cm="1">
        <f t="array" ref="K639">IF(H639=0,INDEX(Dest1!A:A,32-BIN2DEC(MID($B639,6,5))),"--")</f>
        <v>tmpB</v>
      </c>
      <c r="L639" s="27">
        <f t="shared" si="82"/>
        <v>1</v>
      </c>
      <c r="M639" s="27" t="str" cm="1">
        <f t="array" ref="M639">IF(AND(I639&lt;&gt;"CONST",L639=0),INDEX(Source2!A:A,16-BIN2DEC(MID($B639,11,4))),"--")</f>
        <v>--</v>
      </c>
      <c r="N639" s="23" t="str" cm="1">
        <f t="array" ref="N639">IF(AND(I639&lt;&gt;"CONST",L639=0),INDEX('D2'!A:A,4-BIN2DEC(MID($B639,15,2))),"--")</f>
        <v>--</v>
      </c>
      <c r="O639" s="6">
        <f t="shared" si="71"/>
        <v>1</v>
      </c>
      <c r="P639" s="6">
        <f t="shared" si="68"/>
        <v>0</v>
      </c>
      <c r="Q639" s="6">
        <f t="shared" si="69"/>
        <v>0</v>
      </c>
      <c r="R639" s="3" t="str" cm="1">
        <f t="array" ref="R639">INDEX(Types!A:A,1+BIN2DEC(MID($B639,20,2)))</f>
        <v>ALU</v>
      </c>
      <c r="S639" s="3" t="str" cm="1">
        <f t="array" ref="S639">IF(R639="ALU",INDEX(ALUOps!A:A,32-BIN2DEC(MID($B639,22,5))),"")</f>
        <v>SUB</v>
      </c>
      <c r="T639" s="3" t="str" cm="1">
        <f t="array" ref="T639">IF(R639="ALU",INDEX(Tmp!A:A,4-BIN2DEC(MID($B639,27,2))),"")</f>
        <v>tmpA</v>
      </c>
      <c r="U639" s="6">
        <f t="shared" si="83"/>
        <v>0</v>
      </c>
      <c r="V639" t="str" cm="1">
        <f t="array" ref="V639">IF(R639="Jump",INDEX(Jcond!A:A,16-BIN2DEC(MID($B639,22,4))),"")</f>
        <v/>
      </c>
      <c r="W639" t="str">
        <f t="shared" si="84"/>
        <v/>
      </c>
      <c r="X639" s="5" t="str" cm="1">
        <f t="array" ref="X639">IF(R639="Control",INDEX(IC!A:A,16-BIN2DEC(MID($B639,21,4))),"")</f>
        <v/>
      </c>
      <c r="Y639" s="5" t="str" cm="1">
        <f t="array" ref="Y639">IF(X639="CALL",INDEX(Subroutines!A:A,32-BIN2DEC(MID($B639,25,5))),"")</f>
        <v/>
      </c>
      <c r="Z639" s="5" t="str" cm="1">
        <f t="array" ref="Z639">IF(R639="Control",INDEX(EC!A:A,8-BIN2DEC(MID($B639,25,3))),"")</f>
        <v/>
      </c>
      <c r="AA639" s="5" t="str" cm="1">
        <f t="array" ref="AA639">IF(R639="Control",INDEX(SR!A:A,4-BIN2DEC(MID($B639,28,2))),"")</f>
        <v/>
      </c>
    </row>
    <row r="640" spans="1:36" x14ac:dyDescent="0.25">
      <c r="A640" s="4" t="str">
        <f t="shared" si="80"/>
        <v>27E</v>
      </c>
      <c r="B640" s="2" t="s">
        <v>73</v>
      </c>
      <c r="C640" s="35"/>
      <c r="D640" s="3"/>
      <c r="E640" s="3"/>
      <c r="F640" s="3"/>
      <c r="G640" s="3"/>
      <c r="H640" s="3">
        <f t="shared" si="81"/>
        <v>0</v>
      </c>
      <c r="I640" s="27" t="str" cm="1">
        <f t="array" ref="I640">IF(H640=0,INDEX(Source1!A:A, 32-BIN2DEC(LEFT($B640,5))),"--")</f>
        <v>SIGMA</v>
      </c>
      <c r="J640" s="63" t="str">
        <f t="shared" si="79"/>
        <v>--</v>
      </c>
      <c r="K640" s="27" t="str" cm="1">
        <f t="array" ref="K640">IF(H640=0,INDEX(Dest1!A:A,32-BIN2DEC(MID($B640,6,5))),"--")</f>
        <v>NULL</v>
      </c>
      <c r="L640" s="27">
        <f t="shared" si="82"/>
        <v>1</v>
      </c>
      <c r="M640" s="27" t="str" cm="1">
        <f t="array" ref="M640">IF(AND(I640&lt;&gt;"CONST",L640=0),INDEX(Source2!A:A,16-BIN2DEC(MID($B640,11,4))),"--")</f>
        <v>--</v>
      </c>
      <c r="N640" s="23" t="str" cm="1">
        <f t="array" ref="N640">IF(AND(I640&lt;&gt;"CONST",L640=0),INDEX('D2'!A:A,4-BIN2DEC(MID($B640,15,2))),"--")</f>
        <v>--</v>
      </c>
      <c r="O640" s="6">
        <f t="shared" si="71"/>
        <v>0</v>
      </c>
      <c r="P640" s="6">
        <f t="shared" si="68"/>
        <v>1</v>
      </c>
      <c r="Q640" s="6">
        <f t="shared" si="69"/>
        <v>0</v>
      </c>
      <c r="R640" s="3" t="str" cm="1">
        <f t="array" ref="R640">INDEX(Types!A:A,1+BIN2DEC(MID($B640,20,2)))</f>
        <v>Control</v>
      </c>
      <c r="S640" s="3" t="str" cm="1">
        <f t="array" ref="S640">IF(R640="ALU",INDEX(ALUOps!A:A,32-BIN2DEC(MID($B640,22,5))),"")</f>
        <v/>
      </c>
      <c r="T640" s="3" t="str" cm="1">
        <f t="array" ref="T640">IF(R640="ALU",INDEX(Tmp!A:A,4-BIN2DEC(MID($B640,27,2))),"")</f>
        <v/>
      </c>
      <c r="U640" s="6" t="str">
        <f t="shared" si="83"/>
        <v/>
      </c>
      <c r="V640" t="str" cm="1">
        <f t="array" ref="V640">IF(R640="Jump",INDEX(Jcond!A:A,16-BIN2DEC(MID($B640,22,4))),"")</f>
        <v/>
      </c>
      <c r="W640" t="str">
        <f t="shared" si="84"/>
        <v/>
      </c>
      <c r="X640" s="5" t="str" cm="1">
        <f t="array" ref="X640">IF(R640="Control",INDEX(IC!A:A,16-BIN2DEC(MID($B640,21,4))),"")</f>
        <v>--</v>
      </c>
      <c r="Y640" s="5" t="str" cm="1">
        <f t="array" ref="Y640">IF(X640="CALL",INDEX(Subroutines!A:A,32-BIN2DEC(MID($B640,25,5))),"")</f>
        <v/>
      </c>
      <c r="Z640" s="5" t="str" cm="1">
        <f t="array" ref="Z640">IF(R640="Control",INDEX(EC!A:A,8-BIN2DEC(MID($B640,25,3))),"")</f>
        <v>--</v>
      </c>
      <c r="AA640" s="5" t="str" cm="1">
        <f t="array" ref="AA640">IF(R640="Control",INDEX(SR!A:A,4-BIN2DEC(MID($B640,28,2))),"")</f>
        <v>--</v>
      </c>
    </row>
    <row r="641" spans="1:36" x14ac:dyDescent="0.25">
      <c r="A641" s="4" t="str">
        <f t="shared" si="80"/>
        <v>27F</v>
      </c>
      <c r="B641" s="2" t="s">
        <v>619</v>
      </c>
      <c r="C641" s="35"/>
      <c r="D641" s="3"/>
      <c r="E641" s="3"/>
      <c r="F641" s="3"/>
      <c r="G641" s="3"/>
      <c r="H641" s="3">
        <f t="shared" si="81"/>
        <v>0</v>
      </c>
      <c r="I641" s="27" t="str" cm="1">
        <f t="array" ref="I641">IF(H641=0,INDEX(Source1!A:A, 32-BIN2DEC(LEFT($B641,5))),"--")</f>
        <v>LC</v>
      </c>
      <c r="J641" s="63" t="str">
        <f t="shared" si="79"/>
        <v>--</v>
      </c>
      <c r="K641" s="27" t="str" cm="1">
        <f t="array" ref="K641">IF(H641=0,INDEX(Dest1!A:A,32-BIN2DEC(MID($B641,6,5))),"--")</f>
        <v>FLAGS</v>
      </c>
      <c r="L641" s="27">
        <f t="shared" si="82"/>
        <v>1</v>
      </c>
      <c r="M641" s="27" t="str" cm="1">
        <f t="array" ref="M641">IF(AND(I641&lt;&gt;"CONST",L641=0),INDEX(Source2!A:A,16-BIN2DEC(MID($B641,11,4))),"--")</f>
        <v>--</v>
      </c>
      <c r="N641" s="23" t="str" cm="1">
        <f t="array" ref="N641">IF(AND(I641&lt;&gt;"CONST",L641=0),INDEX('D2'!A:A,4-BIN2DEC(MID($B641,15,2))),"--")</f>
        <v>--</v>
      </c>
      <c r="O641" s="6">
        <f t="shared" si="71"/>
        <v>0</v>
      </c>
      <c r="P641" s="6">
        <f t="shared" si="68"/>
        <v>0</v>
      </c>
      <c r="Q641" s="6">
        <f t="shared" si="69"/>
        <v>0</v>
      </c>
      <c r="R641" s="3" t="str" cm="1">
        <f t="array" ref="R641">INDEX(Types!A:A,1+BIN2DEC(MID($B641,20,2)))</f>
        <v>Jump</v>
      </c>
      <c r="S641" s="3" t="str" cm="1">
        <f t="array" ref="S641">IF(R641="ALU",INDEX(ALUOps!A:A,32-BIN2DEC(MID($B641,22,5))),"")</f>
        <v/>
      </c>
      <c r="T641" s="3" t="str" cm="1">
        <f t="array" ref="T641">IF(R641="ALU",INDEX(Tmp!A:A,4-BIN2DEC(MID($B641,27,2))),"")</f>
        <v/>
      </c>
      <c r="U641" s="6" t="str">
        <f t="shared" si="83"/>
        <v/>
      </c>
      <c r="V641" t="str" cm="1">
        <f t="array" ref="V641">IF(R641="Jump",INDEX(Jcond!A:A,16-BIN2DEC(MID($B641,22,4))),"")</f>
        <v>{6}</v>
      </c>
      <c r="W641">
        <f t="shared" si="84"/>
        <v>11</v>
      </c>
      <c r="X641" s="5" t="str" cm="1">
        <f t="array" ref="X641">IF(R641="Control",INDEX(IC!A:A,16-BIN2DEC(MID($B641,21,4))),"")</f>
        <v/>
      </c>
      <c r="Y641" s="5" t="str" cm="1">
        <f t="array" ref="Y641">IF(X641="CALL",INDEX(Subroutines!A:A,32-BIN2DEC(MID($B641,25,5))),"")</f>
        <v/>
      </c>
      <c r="Z641" s="5" t="str" cm="1">
        <f t="array" ref="Z641">IF(R641="Control",INDEX(EC!A:A,8-BIN2DEC(MID($B641,25,3))),"")</f>
        <v/>
      </c>
      <c r="AA641" s="5" t="str" cm="1">
        <f t="array" ref="AA641">IF(R641="Control",INDEX(SR!A:A,4-BIN2DEC(MID($B641,28,2))),"")</f>
        <v/>
      </c>
    </row>
    <row r="642" spans="1:36" x14ac:dyDescent="0.25">
      <c r="A642" s="4" t="str">
        <f t="shared" si="80"/>
        <v>280</v>
      </c>
      <c r="B642" s="2" t="s">
        <v>39</v>
      </c>
      <c r="C642" s="35"/>
      <c r="D642" s="2" t="s">
        <v>617</v>
      </c>
      <c r="E642" s="2" t="s">
        <v>927</v>
      </c>
      <c r="F642" s="2" t="s">
        <v>488</v>
      </c>
      <c r="G642" s="2"/>
      <c r="H642" s="3">
        <f t="shared" si="81"/>
        <v>1</v>
      </c>
      <c r="I642" s="27" t="str" cm="1">
        <f t="array" ref="I642">IF(H642=0,INDEX(Source1!A:A, 32-BIN2DEC(LEFT($B642,5))),"--")</f>
        <v>--</v>
      </c>
      <c r="J642" s="63" t="str">
        <f t="shared" ref="J642:J705" si="85">IF(I642="CONST",31-BIN2DEC(MID($B642,12,5)),"--")</f>
        <v>--</v>
      </c>
      <c r="K642" s="27" t="str" cm="1">
        <f t="array" ref="K642">IF(H642=0,INDEX(Dest1!A:A,32-BIN2DEC(MID($B642,6,5))),"--")</f>
        <v>--</v>
      </c>
      <c r="L642" s="27">
        <f t="shared" si="82"/>
        <v>1</v>
      </c>
      <c r="M642" s="27" t="str" cm="1">
        <f t="array" ref="M642">IF(AND(I642&lt;&gt;"CONST",L642=0),INDEX(Source2!A:A,16-BIN2DEC(MID($B642,11,4))),"--")</f>
        <v>--</v>
      </c>
      <c r="N642" s="23" t="str" cm="1">
        <f t="array" ref="N642">IF(AND(I642&lt;&gt;"CONST",L642=0),INDEX('D2'!A:A,4-BIN2DEC(MID($B642,15,2))),"--")</f>
        <v>--</v>
      </c>
      <c r="O642" s="6">
        <f t="shared" si="71"/>
        <v>0</v>
      </c>
      <c r="P642" s="6">
        <f t="shared" si="68"/>
        <v>0</v>
      </c>
      <c r="Q642" s="6">
        <f t="shared" si="69"/>
        <v>1</v>
      </c>
      <c r="R642" s="3" t="str" cm="1">
        <f t="array" ref="R642">INDEX(Types!A:A,1+BIN2DEC(MID($B642,20,2)))</f>
        <v>Control</v>
      </c>
      <c r="S642" s="3" t="str" cm="1">
        <f t="array" ref="S642">IF(R642="ALU",INDEX(ALUOps!A:A,32-BIN2DEC(MID($B642,22,5))),"")</f>
        <v/>
      </c>
      <c r="T642" s="3" t="str" cm="1">
        <f t="array" ref="T642">IF(R642="ALU",INDEX(Tmp!A:A,4-BIN2DEC(MID($B642,27,2))),"")</f>
        <v/>
      </c>
      <c r="U642" s="6" t="str">
        <f t="shared" si="83"/>
        <v/>
      </c>
      <c r="V642" t="str" cm="1">
        <f t="array" ref="V642">IF(R642="Jump",INDEX(Jcond!A:A,16-BIN2DEC(MID($B642,22,4))),"")</f>
        <v/>
      </c>
      <c r="W642" t="str">
        <f t="shared" si="84"/>
        <v/>
      </c>
      <c r="X642" s="5" t="str" cm="1">
        <f t="array" ref="X642">IF(R642="Control",INDEX(IC!A:A,16-BIN2DEC(MID($B642,21,4))),"")</f>
        <v>--</v>
      </c>
      <c r="Y642" s="5" t="str" cm="1">
        <f t="array" ref="Y642">IF(X642="CALL",INDEX(Subroutines!A:A,32-BIN2DEC(MID($B642,25,5))),"")</f>
        <v/>
      </c>
      <c r="Z642" s="5" t="str" cm="1">
        <f t="array" ref="Z642">IF(R642="Control",INDEX(EC!A:A,8-BIN2DEC(MID($B642,25,3))),"")</f>
        <v>--</v>
      </c>
      <c r="AA642" s="5" t="str" cm="1">
        <f t="array" ref="AA642">IF(R642="Control",INDEX(SR!A:A,4-BIN2DEC(MID($B642,28,2))),"")</f>
        <v>--</v>
      </c>
      <c r="AJ642" s="1" t="s">
        <v>609</v>
      </c>
    </row>
    <row r="643" spans="1:36" x14ac:dyDescent="0.25">
      <c r="A643" s="4" t="str">
        <f t="shared" ref="A643:A706" si="86">DEC2HEX(ROW(A642)-ROW($A$1),3)</f>
        <v>281</v>
      </c>
      <c r="B643" s="2" t="s">
        <v>4</v>
      </c>
      <c r="C643" s="35"/>
      <c r="D643" s="3"/>
      <c r="E643" s="3"/>
      <c r="F643" s="3"/>
      <c r="G643" s="3"/>
      <c r="H643" s="3">
        <f t="shared" ref="H643:H706" si="87">IF(BIN2DEC(LEFT($B643,10))=0,1,0)</f>
        <v>1</v>
      </c>
      <c r="I643" s="27" t="str" cm="1">
        <f t="array" ref="I643">IF(H643=0,INDEX(Source1!A:A, 32-BIN2DEC(LEFT($B643,5))),"--")</f>
        <v>--</v>
      </c>
      <c r="J643" s="63" t="str">
        <f t="shared" si="85"/>
        <v>--</v>
      </c>
      <c r="K643" s="27" t="str" cm="1">
        <f t="array" ref="K643">IF(H643=0,INDEX(Dest1!A:A,32-BIN2DEC(MID($B643,6,5))),"--")</f>
        <v>--</v>
      </c>
      <c r="L643" s="27">
        <f t="shared" ref="L643:L706" si="88">IF(BIN2DEC(MID($B643,11,6))=0,1,0)</f>
        <v>1</v>
      </c>
      <c r="M643" s="27" t="str" cm="1">
        <f t="array" ref="M643">IF(AND(I643&lt;&gt;"CONST",L643=0),INDEX(Source2!A:A,16-BIN2DEC(MID($B643,11,4))),"--")</f>
        <v>--</v>
      </c>
      <c r="N643" s="23" t="str" cm="1">
        <f t="array" ref="N643">IF(AND(I643&lt;&gt;"CONST",L643=0),INDEX('D2'!A:A,4-BIN2DEC(MID($B643,15,2))),"--")</f>
        <v>--</v>
      </c>
      <c r="O643" s="6">
        <f t="shared" si="71"/>
        <v>0</v>
      </c>
      <c r="P643" s="6">
        <f t="shared" si="68"/>
        <v>0</v>
      </c>
      <c r="Q643" s="6">
        <f t="shared" si="69"/>
        <v>0</v>
      </c>
      <c r="R643" s="3" t="str" cm="1">
        <f t="array" ref="R643">INDEX(Types!A:A,1+BIN2DEC(MID($B643,20,2)))</f>
        <v>Control</v>
      </c>
      <c r="S643" s="3" t="str" cm="1">
        <f t="array" ref="S643">IF(R643="ALU",INDEX(ALUOps!A:A,32-BIN2DEC(MID($B643,22,5))),"")</f>
        <v/>
      </c>
      <c r="T643" s="3" t="str" cm="1">
        <f t="array" ref="T643">IF(R643="ALU",INDEX(Tmp!A:A,4-BIN2DEC(MID($B643,27,2))),"")</f>
        <v/>
      </c>
      <c r="U643" s="6" t="str">
        <f t="shared" ref="U643:U706" si="89">IF(R643="ALU",1-BIN2DEC(MID($B643,29,1)),"")</f>
        <v/>
      </c>
      <c r="V643" t="str" cm="1">
        <f t="array" ref="V643">IF(R643="Jump",INDEX(Jcond!A:A,16-BIN2DEC(MID($B643,22,4))),"")</f>
        <v/>
      </c>
      <c r="W643" t="str">
        <f t="shared" si="84"/>
        <v/>
      </c>
      <c r="X643" s="5" t="str" cm="1">
        <f t="array" ref="X643">IF(R643="Control",INDEX(IC!A:A,16-BIN2DEC(MID($B643,21,4))),"")</f>
        <v>--</v>
      </c>
      <c r="Y643" s="5" t="str" cm="1">
        <f t="array" ref="Y643">IF(X643="CALL",INDEX(Subroutines!A:A,32-BIN2DEC(MID($B643,25,5))),"")</f>
        <v/>
      </c>
      <c r="Z643" s="5" t="str" cm="1">
        <f t="array" ref="Z643">IF(R643="Control",INDEX(EC!A:A,8-BIN2DEC(MID($B643,25,3))),"")</f>
        <v>--</v>
      </c>
      <c r="AA643" s="5" t="str" cm="1">
        <f t="array" ref="AA643">IF(R643="Control",INDEX(SR!A:A,4-BIN2DEC(MID($B643,28,2))),"")</f>
        <v>--</v>
      </c>
    </row>
    <row r="644" spans="1:36" x14ac:dyDescent="0.25">
      <c r="A644" s="4" t="str">
        <f t="shared" si="86"/>
        <v>282</v>
      </c>
      <c r="B644" s="2" t="s">
        <v>180</v>
      </c>
      <c r="C644" s="35"/>
      <c r="D644" s="3"/>
      <c r="E644" s="3"/>
      <c r="F644" s="3"/>
      <c r="G644" s="3"/>
      <c r="H644" s="3">
        <f t="shared" si="87"/>
        <v>0</v>
      </c>
      <c r="I644" s="27" t="str" cm="1">
        <f t="array" ref="I644">IF(H644=0,INDEX(Source1!A:A, 32-BIN2DEC(LEFT($B644,5))),"--")</f>
        <v>TEMP</v>
      </c>
      <c r="J644" s="63" t="str">
        <f t="shared" si="85"/>
        <v>--</v>
      </c>
      <c r="K644" s="27" t="str" cm="1">
        <f t="array" ref="K644">IF(H644=0,INDEX(Dest1!A:A,32-BIN2DEC(MID($B644,6,5))),"--")</f>
        <v>tmpA</v>
      </c>
      <c r="L644" s="27">
        <f t="shared" si="88"/>
        <v>1</v>
      </c>
      <c r="M644" s="27" t="str" cm="1">
        <f t="array" ref="M644">IF(AND(I644&lt;&gt;"CONST",L644=0),INDEX(Source2!A:A,16-BIN2DEC(MID($B644,11,4))),"--")</f>
        <v>--</v>
      </c>
      <c r="N644" s="23" t="str" cm="1">
        <f t="array" ref="N644">IF(AND(I644&lt;&gt;"CONST",L644=0),INDEX('D2'!A:A,4-BIN2DEC(MID($B644,15,2))),"--")</f>
        <v>--</v>
      </c>
      <c r="O644" s="6">
        <f t="shared" si="71"/>
        <v>1</v>
      </c>
      <c r="P644" s="6">
        <f t="shared" si="68"/>
        <v>0</v>
      </c>
      <c r="Q644" s="6">
        <f t="shared" si="69"/>
        <v>0</v>
      </c>
      <c r="R644" s="3" t="str" cm="1">
        <f t="array" ref="R644">INDEX(Types!A:A,1+BIN2DEC(MID($B644,20,2)))</f>
        <v>Control</v>
      </c>
      <c r="S644" s="3" t="str" cm="1">
        <f t="array" ref="S644">IF(R644="ALU",INDEX(ALUOps!A:A,32-BIN2DEC(MID($B644,22,5))),"")</f>
        <v/>
      </c>
      <c r="T644" s="3" t="str" cm="1">
        <f t="array" ref="T644">IF(R644="ALU",INDEX(Tmp!A:A,4-BIN2DEC(MID($B644,27,2))),"")</f>
        <v/>
      </c>
      <c r="U644" s="6" t="str">
        <f t="shared" si="89"/>
        <v/>
      </c>
      <c r="V644" t="str" cm="1">
        <f t="array" ref="V644">IF(R644="Jump",INDEX(Jcond!A:A,16-BIN2DEC(MID($B644,22,4))),"")</f>
        <v/>
      </c>
      <c r="W644" t="str">
        <f t="shared" si="84"/>
        <v/>
      </c>
      <c r="X644" s="5" t="str" cm="1">
        <f t="array" ref="X644">IF(R644="Control",INDEX(IC!A:A,16-BIN2DEC(MID($B644,21,4))),"")</f>
        <v>--</v>
      </c>
      <c r="Y644" s="5" t="str" cm="1">
        <f t="array" ref="Y644">IF(X644="CALL",INDEX(Subroutines!A:A,32-BIN2DEC(MID($B644,25,5))),"")</f>
        <v/>
      </c>
      <c r="Z644" s="5" t="str" cm="1">
        <f t="array" ref="Z644">IF(R644="Control",INDEX(EC!A:A,8-BIN2DEC(MID($B644,25,3))),"")</f>
        <v>--</v>
      </c>
      <c r="AA644" s="5" t="str" cm="1">
        <f t="array" ref="AA644">IF(R644="Control",INDEX(SR!A:A,4-BIN2DEC(MID($B644,28,2))),"")</f>
        <v>--</v>
      </c>
    </row>
    <row r="645" spans="1:36" s="9" customFormat="1" ht="15.75" thickBot="1" x14ac:dyDescent="0.3">
      <c r="A645" s="7" t="str">
        <f t="shared" si="86"/>
        <v>283</v>
      </c>
      <c r="B645" s="8" t="s">
        <v>622</v>
      </c>
      <c r="C645" s="38"/>
      <c r="D645" s="10"/>
      <c r="E645" s="10"/>
      <c r="F645" s="10"/>
      <c r="G645" s="10"/>
      <c r="H645" s="10">
        <f t="shared" si="87"/>
        <v>0</v>
      </c>
      <c r="I645" s="30" t="str" cm="1">
        <f t="array" ref="I645">IF(H645=0,INDEX(Source1!A:A, 32-BIN2DEC(LEFT($B645,5))),"--")</f>
        <v>CONST</v>
      </c>
      <c r="J645" s="66">
        <f t="shared" si="85"/>
        <v>5</v>
      </c>
      <c r="K645" s="30" t="str" cm="1">
        <f t="array" ref="K645">IF(H645=0,INDEX(Dest1!A:A,32-BIN2DEC(MID($B645,6,5))),"--")</f>
        <v>tmpBL</v>
      </c>
      <c r="L645" s="30">
        <f t="shared" si="88"/>
        <v>0</v>
      </c>
      <c r="M645" s="30" t="str" cm="1">
        <f t="array" ref="M645">IF(AND(I645&lt;&gt;"CONST",L645=0),INDEX(Source2!A:A,16-BIN2DEC(MID($B645,11,4))),"--")</f>
        <v>--</v>
      </c>
      <c r="N645" s="26" t="str" cm="1">
        <f t="array" ref="N645">IF(AND(I645&lt;&gt;"CONST",L645=0),INDEX('D2'!A:A,4-BIN2DEC(MID($B645,15,2))),"--")</f>
        <v>--</v>
      </c>
      <c r="O645" s="11">
        <f t="shared" si="71"/>
        <v>0</v>
      </c>
      <c r="P645" s="11">
        <f t="shared" si="68"/>
        <v>0</v>
      </c>
      <c r="Q645" s="11">
        <f t="shared" si="69"/>
        <v>0</v>
      </c>
      <c r="R645" s="10" t="str" cm="1">
        <f t="array" ref="R645">INDEX(Types!A:A,1+BIN2DEC(MID($B645,20,2)))</f>
        <v>Control</v>
      </c>
      <c r="S645" s="10" t="str" cm="1">
        <f t="array" ref="S645">IF(R645="ALU",INDEX(ALUOps!A:A,32-BIN2DEC(MID($B645,22,5))),"")</f>
        <v/>
      </c>
      <c r="T645" s="10" t="str" cm="1">
        <f t="array" ref="T645">IF(R645="ALU",INDEX(Tmp!A:A,4-BIN2DEC(MID($B645,27,2))),"")</f>
        <v/>
      </c>
      <c r="U645" s="11" t="str">
        <f t="shared" si="89"/>
        <v/>
      </c>
      <c r="V645" s="9" t="str" cm="1">
        <f t="array" ref="V645">IF(R645="Jump",INDEX(Jcond!A:A,16-BIN2DEC(MID($B645,22,4))),"")</f>
        <v/>
      </c>
      <c r="W645" s="9" t="str">
        <f t="shared" si="84"/>
        <v/>
      </c>
      <c r="X645" s="54" t="str" cm="1">
        <f t="array" ref="X645">IF(R645="Control",INDEX(IC!A:A,16-BIN2DEC(MID($B645,21,4))),"")</f>
        <v>CALL</v>
      </c>
      <c r="Y645" s="54" t="str" cm="1">
        <f t="array" ref="Y645">IF(X645="CALL",INDEX(Subroutines!A:A,32-BIN2DEC(MID($B645,25,5))),"")</f>
        <v>INT</v>
      </c>
      <c r="Z645" s="54" t="str" cm="1">
        <f t="array" ref="Z645">IF(R645="Control",INDEX(EC!A:A,8-BIN2DEC(MID($B645,25,3))),"")</f>
        <v>{0}</v>
      </c>
      <c r="AA645" s="54" t="str" cm="1">
        <f t="array" ref="AA645">IF(R645="Control",INDEX(SR!A:A,4-BIN2DEC(MID($B645,28,2))),"")</f>
        <v>SS</v>
      </c>
      <c r="AE645" s="60"/>
    </row>
    <row r="646" spans="1:36" x14ac:dyDescent="0.25">
      <c r="A646" s="4" t="str">
        <f t="shared" si="86"/>
        <v>284</v>
      </c>
      <c r="B646" s="2" t="s">
        <v>623</v>
      </c>
      <c r="C646" s="35"/>
      <c r="D646" s="2" t="s">
        <v>620</v>
      </c>
      <c r="E646" s="2" t="s">
        <v>927</v>
      </c>
      <c r="F646" s="2" t="s">
        <v>462</v>
      </c>
      <c r="G646" s="2"/>
      <c r="H646" s="3">
        <f t="shared" si="87"/>
        <v>0</v>
      </c>
      <c r="I646" s="27" t="str" cm="1">
        <f t="array" ref="I646">IF(H646=0,INDEX(Source1!A:A, 32-BIN2DEC(LEFT($B646,5))),"--")</f>
        <v>Q</v>
      </c>
      <c r="J646" s="63" t="str">
        <f t="shared" si="85"/>
        <v>--</v>
      </c>
      <c r="K646" s="27" t="str" cm="1">
        <f t="array" ref="K646">IF(H646=0,INDEX(Dest1!A:A,32-BIN2DEC(MID($B646,6,5))),"--")</f>
        <v>tmpA</v>
      </c>
      <c r="L646" s="27">
        <f t="shared" si="88"/>
        <v>0</v>
      </c>
      <c r="M646" s="27" t="str" cm="1">
        <f t="array" ref="M646">IF(AND(I646&lt;&gt;"CONST",L646=0),INDEX(Source2!A:A,16-BIN2DEC(MID($B646,11,4))),"--")</f>
        <v>SP</v>
      </c>
      <c r="N646" s="23" t="str" cm="1">
        <f t="array" ref="N646">IF(AND(I646&lt;&gt;"CONST",L646=0),INDEX('D2'!A:A,4-BIN2DEC(MID($B646,15,2))),"--")</f>
        <v>tmpB</v>
      </c>
      <c r="O646" s="6">
        <f t="shared" si="71"/>
        <v>0</v>
      </c>
      <c r="P646" s="6">
        <f t="shared" si="68"/>
        <v>0</v>
      </c>
      <c r="Q646" s="6">
        <f t="shared" si="69"/>
        <v>0</v>
      </c>
      <c r="R646" s="3" t="str" cm="1">
        <f t="array" ref="R646">INDEX(Types!A:A,1+BIN2DEC(MID($B646,20,2)))</f>
        <v>ALU</v>
      </c>
      <c r="S646" s="3" t="str" cm="1">
        <f t="array" ref="S646">IF(R646="ALU",INDEX(ALUOps!A:A,32-BIN2DEC(MID($B646,22,5))),"")</f>
        <v>DEC2</v>
      </c>
      <c r="T646" s="3" t="str" cm="1">
        <f t="array" ref="T646">IF(R646="ALU",INDEX(Tmp!A:A,4-BIN2DEC(MID($B646,27,2))),"")</f>
        <v>tmpB</v>
      </c>
      <c r="U646" s="6">
        <f t="shared" si="89"/>
        <v>0</v>
      </c>
      <c r="V646" t="str" cm="1">
        <f t="array" ref="V646">IF(R646="Jump",INDEX(Jcond!A:A,16-BIN2DEC(MID($B646,22,4))),"")</f>
        <v/>
      </c>
      <c r="W646" t="str">
        <f t="shared" si="84"/>
        <v/>
      </c>
      <c r="X646" s="5" t="str" cm="1">
        <f t="array" ref="X646">IF(R646="Control",INDEX(IC!A:A,16-BIN2DEC(MID($B646,21,4))),"")</f>
        <v/>
      </c>
      <c r="Y646" s="5" t="str" cm="1">
        <f t="array" ref="Y646">IF(X646="CALL",INDEX(Subroutines!A:A,32-BIN2DEC(MID($B646,25,5))),"")</f>
        <v/>
      </c>
      <c r="Z646" s="5" t="str" cm="1">
        <f t="array" ref="Z646">IF(R646="Control",INDEX(EC!A:A,8-BIN2DEC(MID($B646,25,3))),"")</f>
        <v/>
      </c>
      <c r="AA646" s="5" t="str" cm="1">
        <f t="array" ref="AA646">IF(R646="Control",INDEX(SR!A:A,4-BIN2DEC(MID($B646,28,2))),"")</f>
        <v/>
      </c>
      <c r="AD646" t="s">
        <v>1142</v>
      </c>
      <c r="AJ646" s="1" t="s">
        <v>621</v>
      </c>
    </row>
    <row r="647" spans="1:36" x14ac:dyDescent="0.25">
      <c r="A647" s="4" t="str">
        <f t="shared" si="86"/>
        <v>285</v>
      </c>
      <c r="B647" s="2" t="s">
        <v>601</v>
      </c>
      <c r="C647" s="35"/>
      <c r="D647" s="3"/>
      <c r="E647" s="3"/>
      <c r="F647" s="3"/>
      <c r="G647" s="3"/>
      <c r="H647" s="3">
        <f t="shared" si="87"/>
        <v>0</v>
      </c>
      <c r="I647" s="27" t="str" cm="1">
        <f t="array" ref="I647">IF(H647=0,INDEX(Source1!A:A, 32-BIN2DEC(LEFT($B647,5))),"--")</f>
        <v>SIGMA</v>
      </c>
      <c r="J647" s="63" t="str">
        <f t="shared" si="85"/>
        <v>--</v>
      </c>
      <c r="K647" s="27" t="str" cm="1">
        <f t="array" ref="K647">IF(H647=0,INDEX(Dest1!A:A,32-BIN2DEC(MID($B647,6,5))),"--")</f>
        <v>SP</v>
      </c>
      <c r="L647" s="27">
        <f t="shared" si="88"/>
        <v>0</v>
      </c>
      <c r="M647" s="27" t="str" cm="1">
        <f t="array" ref="M647">IF(AND(I647&lt;&gt;"CONST",L647=0),INDEX(Source2!A:A,16-BIN2DEC(MID($B647,11,4))),"--")</f>
        <v>SIGMA</v>
      </c>
      <c r="N647" s="23" t="str" cm="1">
        <f t="array" ref="N647">IF(AND(I647&lt;&gt;"CONST",L647=0),INDEX('D2'!A:A,4-BIN2DEC(MID($B647,15,2))),"--")</f>
        <v>IND</v>
      </c>
      <c r="O647" s="6">
        <f t="shared" si="71"/>
        <v>0</v>
      </c>
      <c r="P647" s="6">
        <f t="shared" si="68"/>
        <v>0</v>
      </c>
      <c r="Q647" s="6">
        <f t="shared" si="69"/>
        <v>0</v>
      </c>
      <c r="R647" s="3" t="str" cm="1">
        <f t="array" ref="R647">INDEX(Types!A:A,1+BIN2DEC(MID($B647,20,2)))</f>
        <v>Control</v>
      </c>
      <c r="S647" s="3" t="str" cm="1">
        <f t="array" ref="S647">IF(R647="ALU",INDEX(ALUOps!A:A,32-BIN2DEC(MID($B647,22,5))),"")</f>
        <v/>
      </c>
      <c r="T647" s="3" t="str" cm="1">
        <f t="array" ref="T647">IF(R647="ALU",INDEX(Tmp!A:A,4-BIN2DEC(MID($B647,27,2))),"")</f>
        <v/>
      </c>
      <c r="U647" s="6" t="str">
        <f t="shared" si="89"/>
        <v/>
      </c>
      <c r="V647" t="str" cm="1">
        <f t="array" ref="V647">IF(R647="Jump",INDEX(Jcond!A:A,16-BIN2DEC(MID($B647,22,4))),"")</f>
        <v/>
      </c>
      <c r="W647" t="str">
        <f t="shared" ref="W647:W710" si="90">IF(R647="Jump",15-BIN2DEC(MID($B647,26,4)),"")</f>
        <v/>
      </c>
      <c r="X647" s="5" t="str" cm="1">
        <f t="array" ref="X647">IF(R647="Control",INDEX(IC!A:A,16-BIN2DEC(MID($B647,21,4))),"")</f>
        <v>--</v>
      </c>
      <c r="Y647" s="5" t="str" cm="1">
        <f t="array" ref="Y647">IF(X647="CALL",INDEX(Subroutines!A:A,32-BIN2DEC(MID($B647,25,5))),"")</f>
        <v/>
      </c>
      <c r="Z647" s="5" t="str" cm="1">
        <f t="array" ref="Z647">IF(R647="Control",INDEX(EC!A:A,8-BIN2DEC(MID($B647,25,3))),"")</f>
        <v>MW</v>
      </c>
      <c r="AA647" s="5" t="str" cm="1">
        <f t="array" ref="AA647">IF(R647="Control",INDEX(SR!A:A,4-BIN2DEC(MID($B647,28,2))),"")</f>
        <v>SS</v>
      </c>
    </row>
    <row r="648" spans="1:36" x14ac:dyDescent="0.25">
      <c r="A648" s="4" t="str">
        <f t="shared" si="86"/>
        <v>286</v>
      </c>
      <c r="B648" s="2" t="s">
        <v>625</v>
      </c>
      <c r="C648" s="35"/>
      <c r="D648" s="3"/>
      <c r="E648" s="3"/>
      <c r="F648" s="3"/>
      <c r="G648" s="3"/>
      <c r="H648" s="3">
        <f t="shared" si="87"/>
        <v>0</v>
      </c>
      <c r="I648" s="27" t="str" cm="1">
        <f t="array" ref="I648">IF(H648=0,INDEX(Source1!A:A, 32-BIN2DEC(LEFT($B648,5))),"--")</f>
        <v>tmpA</v>
      </c>
      <c r="J648" s="63" t="str">
        <f t="shared" si="85"/>
        <v>--</v>
      </c>
      <c r="K648" s="27" t="str" cm="1">
        <f t="array" ref="K648">IF(H648=0,INDEX(Dest1!A:A,32-BIN2DEC(MID($B648,6,5))),"--")</f>
        <v>tmpBL</v>
      </c>
      <c r="L648" s="27">
        <f t="shared" si="88"/>
        <v>1</v>
      </c>
      <c r="M648" s="27" t="str" cm="1">
        <f t="array" ref="M648">IF(AND(I648&lt;&gt;"CONST",L648=0),INDEX(Source2!A:A,16-BIN2DEC(MID($B648,11,4))),"--")</f>
        <v>--</v>
      </c>
      <c r="N648" s="23" t="str" cm="1">
        <f t="array" ref="N648">IF(AND(I648&lt;&gt;"CONST",L648=0),INDEX('D2'!A:A,4-BIN2DEC(MID($B648,15,2))),"--")</f>
        <v>--</v>
      </c>
      <c r="O648" s="6">
        <f t="shared" si="71"/>
        <v>0</v>
      </c>
      <c r="P648" s="6">
        <f t="shared" si="68"/>
        <v>0</v>
      </c>
      <c r="Q648" s="6">
        <f t="shared" si="69"/>
        <v>1</v>
      </c>
      <c r="R648" s="3" t="str" cm="1">
        <f t="array" ref="R648">INDEX(Types!A:A,1+BIN2DEC(MID($B648,20,2)))</f>
        <v>Control</v>
      </c>
      <c r="S648" s="3" t="str" cm="1">
        <f t="array" ref="S648">IF(R648="ALU",INDEX(ALUOps!A:A,32-BIN2DEC(MID($B648,22,5))),"")</f>
        <v/>
      </c>
      <c r="T648" s="3" t="str" cm="1">
        <f t="array" ref="T648">IF(R648="ALU",INDEX(Tmp!A:A,4-BIN2DEC(MID($B648,27,2))),"")</f>
        <v/>
      </c>
      <c r="U648" s="6" t="str">
        <f t="shared" si="89"/>
        <v/>
      </c>
      <c r="V648" t="str" cm="1">
        <f t="array" ref="V648">IF(R648="Jump",INDEX(Jcond!A:A,16-BIN2DEC(MID($B648,22,4))),"")</f>
        <v/>
      </c>
      <c r="W648" t="str">
        <f t="shared" si="90"/>
        <v/>
      </c>
      <c r="X648" s="5" t="str" cm="1">
        <f t="array" ref="X648">IF(R648="Control",INDEX(IC!A:A,16-BIN2DEC(MID($B648,21,4))),"")</f>
        <v>--</v>
      </c>
      <c r="Y648" s="5" t="str" cm="1">
        <f t="array" ref="Y648">IF(X648="CALL",INDEX(Subroutines!A:A,32-BIN2DEC(MID($B648,25,5))),"")</f>
        <v/>
      </c>
      <c r="Z648" s="5" t="str" cm="1">
        <f t="array" ref="Z648">IF(R648="Control",INDEX(EC!A:A,8-BIN2DEC(MID($B648,25,3))),"")</f>
        <v>--</v>
      </c>
      <c r="AA648" s="5" t="str" cm="1">
        <f t="array" ref="AA648">IF(R648="Control",INDEX(SR!A:A,4-BIN2DEC(MID($B648,28,2))),"")</f>
        <v>--</v>
      </c>
    </row>
    <row r="649" spans="1:36" s="9" customFormat="1" ht="15.75" thickBot="1" x14ac:dyDescent="0.3">
      <c r="A649" s="7" t="str">
        <f t="shared" si="86"/>
        <v>287</v>
      </c>
      <c r="B649" s="8" t="s">
        <v>626</v>
      </c>
      <c r="C649" s="38"/>
      <c r="D649" s="10"/>
      <c r="E649" s="10"/>
      <c r="F649" s="10"/>
      <c r="G649" s="10"/>
      <c r="H649" s="10">
        <f t="shared" si="87"/>
        <v>0</v>
      </c>
      <c r="I649" s="30" t="str" cm="1">
        <f t="array" ref="I649">IF(H649=0,INDEX(Source1!A:A, 32-BIN2DEC(LEFT($B649,5))),"--")</f>
        <v>tmpB</v>
      </c>
      <c r="J649" s="66" t="str">
        <f t="shared" si="85"/>
        <v>--</v>
      </c>
      <c r="K649" s="30" t="str" cm="1">
        <f t="array" ref="K649">IF(H649=0,INDEX(Dest1!A:A,32-BIN2DEC(MID($B649,6,5))),"--")</f>
        <v>TEMP</v>
      </c>
      <c r="L649" s="30">
        <f t="shared" si="88"/>
        <v>1</v>
      </c>
      <c r="M649" s="30" t="str" cm="1">
        <f t="array" ref="M649">IF(AND(I649&lt;&gt;"CONST",L649=0),INDEX(Source2!A:A,16-BIN2DEC(MID($B649,11,4))),"--")</f>
        <v>--</v>
      </c>
      <c r="N649" s="26" t="str" cm="1">
        <f t="array" ref="N649">IF(AND(I649&lt;&gt;"CONST",L649=0),INDEX('D2'!A:A,4-BIN2DEC(MID($B649,15,2))),"--")</f>
        <v>--</v>
      </c>
      <c r="O649" s="11">
        <f t="shared" si="71"/>
        <v>0</v>
      </c>
      <c r="P649" s="11">
        <f t="shared" si="68"/>
        <v>0</v>
      </c>
      <c r="Q649" s="11">
        <f t="shared" si="69"/>
        <v>0</v>
      </c>
      <c r="R649" s="10" t="str" cm="1">
        <f t="array" ref="R649">INDEX(Types!A:A,1+BIN2DEC(MID($B649,20,2)))</f>
        <v>Control</v>
      </c>
      <c r="S649" s="10" t="str" cm="1">
        <f t="array" ref="S649">IF(R649="ALU",INDEX(ALUOps!A:A,32-BIN2DEC(MID($B649,22,5))),"")</f>
        <v/>
      </c>
      <c r="T649" s="10" t="str" cm="1">
        <f t="array" ref="T649">IF(R649="ALU",INDEX(Tmp!A:A,4-BIN2DEC(MID($B649,27,2))),"")</f>
        <v/>
      </c>
      <c r="U649" s="11" t="str">
        <f t="shared" si="89"/>
        <v/>
      </c>
      <c r="V649" s="9" t="str" cm="1">
        <f t="array" ref="V649">IF(R649="Jump",INDEX(Jcond!A:A,16-BIN2DEC(MID($B649,22,4))),"")</f>
        <v/>
      </c>
      <c r="W649" s="9" t="str">
        <f t="shared" si="90"/>
        <v/>
      </c>
      <c r="X649" s="54" t="str" cm="1">
        <f t="array" ref="X649">IF(R649="Control",INDEX(IC!A:A,16-BIN2DEC(MID($B649,21,4))),"")</f>
        <v>--</v>
      </c>
      <c r="Y649" s="54" t="str" cm="1">
        <f t="array" ref="Y649">IF(X649="CALL",INDEX(Subroutines!A:A,32-BIN2DEC(MID($B649,25,5))),"")</f>
        <v/>
      </c>
      <c r="Z649" s="54" t="str" cm="1">
        <f t="array" ref="Z649">IF(R649="Control",INDEX(EC!A:A,8-BIN2DEC(MID($B649,25,3))),"")</f>
        <v>--</v>
      </c>
      <c r="AA649" s="54" t="str" cm="1">
        <f t="array" ref="AA649">IF(R649="Control",INDEX(SR!A:A,4-BIN2DEC(MID($B649,28,2))),"")</f>
        <v>--</v>
      </c>
      <c r="AE649" s="60"/>
    </row>
    <row r="650" spans="1:36" x14ac:dyDescent="0.25">
      <c r="A650" s="4" t="str">
        <f t="shared" si="86"/>
        <v>288</v>
      </c>
      <c r="B650" s="2" t="s">
        <v>330</v>
      </c>
      <c r="C650" s="35"/>
      <c r="D650" s="2" t="s">
        <v>624</v>
      </c>
      <c r="E650" s="2" t="s">
        <v>927</v>
      </c>
      <c r="F650" s="2" t="s">
        <v>462</v>
      </c>
      <c r="G650" s="2"/>
      <c r="H650" s="3">
        <f t="shared" si="87"/>
        <v>0</v>
      </c>
      <c r="I650" s="27" t="str" cm="1">
        <f t="array" ref="I650">IF(H650=0,INDEX(Source1!A:A, 32-BIN2DEC(LEFT($B650,5))),"--")</f>
        <v>Q</v>
      </c>
      <c r="J650" s="63" t="str">
        <f t="shared" si="85"/>
        <v>--</v>
      </c>
      <c r="K650" s="27" t="str" cm="1">
        <f t="array" ref="K650">IF(H650=0,INDEX(Dest1!A:A,32-BIN2DEC(MID($B650,6,5))),"--")</f>
        <v>tmpAL</v>
      </c>
      <c r="L650" s="27">
        <f t="shared" si="88"/>
        <v>0</v>
      </c>
      <c r="M650" s="27" t="str" cm="1">
        <f t="array" ref="M650">IF(AND(I650&lt;&gt;"CONST",L650=0),INDEX(Source2!A:A,16-BIN2DEC(MID($B650,11,4))),"--")</f>
        <v>SP</v>
      </c>
      <c r="N650" s="23" t="str" cm="1">
        <f t="array" ref="N650">IF(AND(I650&lt;&gt;"CONST",L650=0),INDEX('D2'!A:A,4-BIN2DEC(MID($B650,15,2))),"--")</f>
        <v>tmpB</v>
      </c>
      <c r="O650" s="6">
        <f t="shared" si="71"/>
        <v>0</v>
      </c>
      <c r="P650" s="6">
        <f t="shared" si="68"/>
        <v>0</v>
      </c>
      <c r="Q650" s="6">
        <f t="shared" si="69"/>
        <v>0</v>
      </c>
      <c r="R650" s="3" t="str" cm="1">
        <f t="array" ref="R650">INDEX(Types!A:A,1+BIN2DEC(MID($B650,20,2)))</f>
        <v>ALU</v>
      </c>
      <c r="S650" s="3" t="str" cm="1">
        <f t="array" ref="S650">IF(R650="ALU",INDEX(ALUOps!A:A,32-BIN2DEC(MID($B650,22,5))),"")</f>
        <v>DEC2</v>
      </c>
      <c r="T650" s="3" t="str" cm="1">
        <f t="array" ref="T650">IF(R650="ALU",INDEX(Tmp!A:A,4-BIN2DEC(MID($B650,27,2))),"")</f>
        <v>tmpB</v>
      </c>
      <c r="U650" s="6">
        <f t="shared" si="89"/>
        <v>0</v>
      </c>
      <c r="V650" t="str" cm="1">
        <f t="array" ref="V650">IF(R650="Jump",INDEX(Jcond!A:A,16-BIN2DEC(MID($B650,22,4))),"")</f>
        <v/>
      </c>
      <c r="W650" t="str">
        <f t="shared" si="90"/>
        <v/>
      </c>
      <c r="X650" s="5" t="str" cm="1">
        <f t="array" ref="X650">IF(R650="Control",INDEX(IC!A:A,16-BIN2DEC(MID($B650,21,4))),"")</f>
        <v/>
      </c>
      <c r="Y650" s="5" t="str" cm="1">
        <f t="array" ref="Y650">IF(X650="CALL",INDEX(Subroutines!A:A,32-BIN2DEC(MID($B650,25,5))),"")</f>
        <v/>
      </c>
      <c r="Z650" s="5" t="str" cm="1">
        <f t="array" ref="Z650">IF(R650="Control",INDEX(EC!A:A,8-BIN2DEC(MID($B650,25,3))),"")</f>
        <v/>
      </c>
      <c r="AA650" s="5" t="str" cm="1">
        <f t="array" ref="AA650">IF(R650="Control",INDEX(SR!A:A,4-BIN2DEC(MID($B650,28,2))),"")</f>
        <v/>
      </c>
      <c r="AD650" t="s">
        <v>1143</v>
      </c>
      <c r="AJ650" s="1" t="s">
        <v>538</v>
      </c>
    </row>
    <row r="651" spans="1:36" x14ac:dyDescent="0.25">
      <c r="A651" s="4" t="str">
        <f t="shared" si="86"/>
        <v>289</v>
      </c>
      <c r="B651" s="2" t="s">
        <v>8</v>
      </c>
      <c r="C651" s="35"/>
      <c r="D651" s="3"/>
      <c r="E651" s="3"/>
      <c r="F651" s="3"/>
      <c r="G651" s="3"/>
      <c r="H651" s="3">
        <f t="shared" si="87"/>
        <v>0</v>
      </c>
      <c r="I651" s="27" t="str" cm="1">
        <f t="array" ref="I651">IF(H651=0,INDEX(Source1!A:A, 32-BIN2DEC(LEFT($B651,5))),"--")</f>
        <v>Q</v>
      </c>
      <c r="J651" s="63" t="str">
        <f t="shared" si="85"/>
        <v>--</v>
      </c>
      <c r="K651" s="27" t="str" cm="1">
        <f t="array" ref="K651">IF(H651=0,INDEX(Dest1!A:A,32-BIN2DEC(MID($B651,6,5))),"--")</f>
        <v>tmpAH</v>
      </c>
      <c r="L651" s="27">
        <f t="shared" si="88"/>
        <v>1</v>
      </c>
      <c r="M651" s="27" t="str" cm="1">
        <f t="array" ref="M651">IF(AND(I651&lt;&gt;"CONST",L651=0),INDEX(Source2!A:A,16-BIN2DEC(MID($B651,11,4))),"--")</f>
        <v>--</v>
      </c>
      <c r="N651" s="23" t="str" cm="1">
        <f t="array" ref="N651">IF(AND(I651&lt;&gt;"CONST",L651=0),INDEX('D2'!A:A,4-BIN2DEC(MID($B651,15,2))),"--")</f>
        <v>--</v>
      </c>
      <c r="O651" s="6">
        <f t="shared" si="71"/>
        <v>0</v>
      </c>
      <c r="P651" s="6">
        <f t="shared" si="68"/>
        <v>0</v>
      </c>
      <c r="Q651" s="6">
        <f t="shared" si="69"/>
        <v>0</v>
      </c>
      <c r="R651" s="3" t="str" cm="1">
        <f t="array" ref="R651">INDEX(Types!A:A,1+BIN2DEC(MID($B651,20,2)))</f>
        <v>Control</v>
      </c>
      <c r="S651" s="3" t="str" cm="1">
        <f t="array" ref="S651">IF(R651="ALU",INDEX(ALUOps!A:A,32-BIN2DEC(MID($B651,22,5))),"")</f>
        <v/>
      </c>
      <c r="T651" s="3" t="str" cm="1">
        <f t="array" ref="T651">IF(R651="ALU",INDEX(Tmp!A:A,4-BIN2DEC(MID($B651,27,2))),"")</f>
        <v/>
      </c>
      <c r="U651" s="6" t="str">
        <f t="shared" si="89"/>
        <v/>
      </c>
      <c r="V651" t="str" cm="1">
        <f t="array" ref="V651">IF(R651="Jump",INDEX(Jcond!A:A,16-BIN2DEC(MID($B651,22,4))),"")</f>
        <v/>
      </c>
      <c r="W651" t="str">
        <f t="shared" si="90"/>
        <v/>
      </c>
      <c r="X651" s="5" t="str" cm="1">
        <f t="array" ref="X651">IF(R651="Control",INDEX(IC!A:A,16-BIN2DEC(MID($B651,21,4))),"")</f>
        <v>--</v>
      </c>
      <c r="Y651" s="5" t="str" cm="1">
        <f t="array" ref="Y651">IF(X651="CALL",INDEX(Subroutines!A:A,32-BIN2DEC(MID($B651,25,5))),"")</f>
        <v/>
      </c>
      <c r="Z651" s="5" t="str" cm="1">
        <f t="array" ref="Z651">IF(R651="Control",INDEX(EC!A:A,8-BIN2DEC(MID($B651,25,3))),"")</f>
        <v>--</v>
      </c>
      <c r="AA651" s="5" t="str" cm="1">
        <f t="array" ref="AA651">IF(R651="Control",INDEX(SR!A:A,4-BIN2DEC(MID($B651,28,2))),"")</f>
        <v>--</v>
      </c>
    </row>
    <row r="652" spans="1:36" x14ac:dyDescent="0.25">
      <c r="A652" s="4" t="str">
        <f t="shared" si="86"/>
        <v>28A</v>
      </c>
      <c r="B652" s="2" t="s">
        <v>629</v>
      </c>
      <c r="C652" s="35"/>
      <c r="D652" s="3"/>
      <c r="E652" s="3"/>
      <c r="F652" s="3"/>
      <c r="G652" s="3"/>
      <c r="H652" s="3">
        <f t="shared" si="87"/>
        <v>0</v>
      </c>
      <c r="I652" s="27" t="str" cm="1">
        <f t="array" ref="I652">IF(H652=0,INDEX(Source1!A:A, 32-BIN2DEC(LEFT($B652,5))),"--")</f>
        <v>tmpA</v>
      </c>
      <c r="J652" s="63" t="str">
        <f t="shared" si="85"/>
        <v>--</v>
      </c>
      <c r="K652" s="27" t="str" cm="1">
        <f t="array" ref="K652">IF(H652=0,INDEX(Dest1!A:A,32-BIN2DEC(MID($B652,6,5))),"--")</f>
        <v>TEMP</v>
      </c>
      <c r="L652" s="27">
        <f t="shared" si="88"/>
        <v>0</v>
      </c>
      <c r="M652" s="27" t="str" cm="1">
        <f t="array" ref="M652">IF(AND(I652&lt;&gt;"CONST",L652=0),INDEX(Source2!A:A,16-BIN2DEC(MID($B652,11,4))),"--")</f>
        <v>SIGMA</v>
      </c>
      <c r="N652" s="23" t="str" cm="1">
        <f t="array" ref="N652">IF(AND(I652&lt;&gt;"CONST",L652=0),INDEX('D2'!A:A,4-BIN2DEC(MID($B652,15,2))),"--")</f>
        <v>IND</v>
      </c>
      <c r="O652" s="6">
        <f t="shared" si="71"/>
        <v>0</v>
      </c>
      <c r="P652" s="6">
        <f t="shared" si="68"/>
        <v>0</v>
      </c>
      <c r="Q652" s="6">
        <f t="shared" si="69"/>
        <v>0</v>
      </c>
      <c r="R652" s="3" t="str" cm="1">
        <f t="array" ref="R652">INDEX(Types!A:A,1+BIN2DEC(MID($B652,20,2)))</f>
        <v>Control</v>
      </c>
      <c r="S652" s="3" t="str" cm="1">
        <f t="array" ref="S652">IF(R652="ALU",INDEX(ALUOps!A:A,32-BIN2DEC(MID($B652,22,5))),"")</f>
        <v/>
      </c>
      <c r="T652" s="3" t="str" cm="1">
        <f t="array" ref="T652">IF(R652="ALU",INDEX(Tmp!A:A,4-BIN2DEC(MID($B652,27,2))),"")</f>
        <v/>
      </c>
      <c r="U652" s="6" t="str">
        <f t="shared" si="89"/>
        <v/>
      </c>
      <c r="V652" t="str" cm="1">
        <f t="array" ref="V652">IF(R652="Jump",INDEX(Jcond!A:A,16-BIN2DEC(MID($B652,22,4))),"")</f>
        <v/>
      </c>
      <c r="W652" t="str">
        <f t="shared" si="90"/>
        <v/>
      </c>
      <c r="X652" s="5" t="str" cm="1">
        <f t="array" ref="X652">IF(R652="Control",INDEX(IC!A:A,16-BIN2DEC(MID($B652,21,4))),"")</f>
        <v>--</v>
      </c>
      <c r="Y652" s="5" t="str" cm="1">
        <f t="array" ref="Y652">IF(X652="CALL",INDEX(Subroutines!A:A,32-BIN2DEC(MID($B652,25,5))),"")</f>
        <v/>
      </c>
      <c r="Z652" s="5" t="str" cm="1">
        <f t="array" ref="Z652">IF(R652="Control",INDEX(EC!A:A,8-BIN2DEC(MID($B652,25,3))),"")</f>
        <v>MW</v>
      </c>
      <c r="AA652" s="5" t="str" cm="1">
        <f t="array" ref="AA652">IF(R652="Control",INDEX(SR!A:A,4-BIN2DEC(MID($B652,28,2))),"")</f>
        <v>SS</v>
      </c>
    </row>
    <row r="653" spans="1:36" s="9" customFormat="1" ht="15.75" thickBot="1" x14ac:dyDescent="0.3">
      <c r="A653" s="7" t="str">
        <f t="shared" si="86"/>
        <v>28B</v>
      </c>
      <c r="B653" s="8" t="s">
        <v>21</v>
      </c>
      <c r="C653" s="38"/>
      <c r="D653" s="10"/>
      <c r="E653" s="10"/>
      <c r="F653" s="10"/>
      <c r="G653" s="10"/>
      <c r="H653" s="10">
        <f t="shared" si="87"/>
        <v>0</v>
      </c>
      <c r="I653" s="30" t="str" cm="1">
        <f t="array" ref="I653">IF(H653=0,INDEX(Source1!A:A, 32-BIN2DEC(LEFT($B653,5))),"--")</f>
        <v>SIGMA</v>
      </c>
      <c r="J653" s="66" t="str">
        <f t="shared" si="85"/>
        <v>--</v>
      </c>
      <c r="K653" s="30" t="str" cm="1">
        <f t="array" ref="K653">IF(H653=0,INDEX(Dest1!A:A,32-BIN2DEC(MID($B653,6,5))),"--")</f>
        <v>SP</v>
      </c>
      <c r="L653" s="30">
        <f t="shared" si="88"/>
        <v>1</v>
      </c>
      <c r="M653" s="30" t="str" cm="1">
        <f t="array" ref="M653">IF(AND(I653&lt;&gt;"CONST",L653=0),INDEX(Source2!A:A,16-BIN2DEC(MID($B653,11,4))),"--")</f>
        <v>--</v>
      </c>
      <c r="N653" s="26" t="str" cm="1">
        <f t="array" ref="N653">IF(AND(I653&lt;&gt;"CONST",L653=0),INDEX('D2'!A:A,4-BIN2DEC(MID($B653,15,2))),"--")</f>
        <v>--</v>
      </c>
      <c r="O653" s="11">
        <f t="shared" si="71"/>
        <v>0</v>
      </c>
      <c r="P653" s="11">
        <f t="shared" si="68"/>
        <v>0</v>
      </c>
      <c r="Q653" s="11">
        <f t="shared" si="69"/>
        <v>1</v>
      </c>
      <c r="R653" s="10" t="str" cm="1">
        <f t="array" ref="R653">INDEX(Types!A:A,1+BIN2DEC(MID($B653,20,2)))</f>
        <v>Control</v>
      </c>
      <c r="S653" s="10" t="str" cm="1">
        <f t="array" ref="S653">IF(R653="ALU",INDEX(ALUOps!A:A,32-BIN2DEC(MID($B653,22,5))),"")</f>
        <v/>
      </c>
      <c r="T653" s="10" t="str" cm="1">
        <f t="array" ref="T653">IF(R653="ALU",INDEX(Tmp!A:A,4-BIN2DEC(MID($B653,27,2))),"")</f>
        <v/>
      </c>
      <c r="U653" s="11" t="str">
        <f t="shared" si="89"/>
        <v/>
      </c>
      <c r="V653" s="9" t="str" cm="1">
        <f t="array" ref="V653">IF(R653="Jump",INDEX(Jcond!A:A,16-BIN2DEC(MID($B653,22,4))),"")</f>
        <v/>
      </c>
      <c r="W653" s="9" t="str">
        <f t="shared" si="90"/>
        <v/>
      </c>
      <c r="X653" s="54" t="str" cm="1">
        <f t="array" ref="X653">IF(R653="Control",INDEX(IC!A:A,16-BIN2DEC(MID($B653,21,4))),"")</f>
        <v>--</v>
      </c>
      <c r="Y653" s="54" t="str" cm="1">
        <f t="array" ref="Y653">IF(X653="CALL",INDEX(Subroutines!A:A,32-BIN2DEC(MID($B653,25,5))),"")</f>
        <v/>
      </c>
      <c r="Z653" s="54" t="str" cm="1">
        <f t="array" ref="Z653">IF(R653="Control",INDEX(EC!A:A,8-BIN2DEC(MID($B653,25,3))),"")</f>
        <v>--</v>
      </c>
      <c r="AA653" s="54" t="str" cm="1">
        <f t="array" ref="AA653">IF(R653="Control",INDEX(SR!A:A,4-BIN2DEC(MID($B653,28,2))),"")</f>
        <v>--</v>
      </c>
      <c r="AE653" s="60"/>
    </row>
    <row r="654" spans="1:36" x14ac:dyDescent="0.25">
      <c r="A654" s="4" t="str">
        <f t="shared" si="86"/>
        <v>28C</v>
      </c>
      <c r="B654" s="2" t="s">
        <v>326</v>
      </c>
      <c r="C654" s="35"/>
      <c r="D654" s="2" t="s">
        <v>627</v>
      </c>
      <c r="E654" s="2" t="s">
        <v>927</v>
      </c>
      <c r="F654" s="2" t="s">
        <v>462</v>
      </c>
      <c r="G654" s="2"/>
      <c r="H654" s="3">
        <f t="shared" si="87"/>
        <v>0</v>
      </c>
      <c r="I654" s="27" t="str" cm="1">
        <f t="array" ref="I654">IF(H654=0,INDEX(Source1!A:A, 32-BIN2DEC(LEFT($B654,5))),"--")</f>
        <v>Q</v>
      </c>
      <c r="J654" s="63" t="str">
        <f t="shared" si="85"/>
        <v>--</v>
      </c>
      <c r="K654" s="27" t="str" cm="1">
        <f t="array" ref="K654">IF(H654=0,INDEX(Dest1!A:A,32-BIN2DEC(MID($B654,6,5))),"--")</f>
        <v>tmpAL</v>
      </c>
      <c r="L654" s="27">
        <f t="shared" si="88"/>
        <v>1</v>
      </c>
      <c r="M654" s="27" t="str" cm="1">
        <f t="array" ref="M654">IF(AND(I654&lt;&gt;"CONST",L654=0),INDEX(Source2!A:A,16-BIN2DEC(MID($B654,11,4))),"--")</f>
        <v>--</v>
      </c>
      <c r="N654" s="23" t="str" cm="1">
        <f t="array" ref="N654">IF(AND(I654&lt;&gt;"CONST",L654=0),INDEX('D2'!A:A,4-BIN2DEC(MID($B654,15,2))),"--")</f>
        <v>--</v>
      </c>
      <c r="O654" s="6">
        <f t="shared" si="71"/>
        <v>0</v>
      </c>
      <c r="P654" s="6">
        <f t="shared" si="68"/>
        <v>0</v>
      </c>
      <c r="Q654" s="6">
        <f t="shared" si="69"/>
        <v>0</v>
      </c>
      <c r="R654" s="3" t="str" cm="1">
        <f t="array" ref="R654">INDEX(Types!A:A,1+BIN2DEC(MID($B654,20,2)))</f>
        <v>ALU</v>
      </c>
      <c r="S654" s="3" t="str" cm="1">
        <f t="array" ref="S654">IF(R654="ALU",INDEX(ALUOps!A:A,32-BIN2DEC(MID($B654,22,5))),"")</f>
        <v>PASS</v>
      </c>
      <c r="T654" s="3" t="str" cm="1">
        <f t="array" ref="T654">IF(R654="ALU",INDEX(Tmp!A:A,4-BIN2DEC(MID($B654,27,2))),"")</f>
        <v>tmpA</v>
      </c>
      <c r="U654" s="6">
        <f t="shared" si="89"/>
        <v>0</v>
      </c>
      <c r="V654" t="str" cm="1">
        <f t="array" ref="V654">IF(R654="Jump",INDEX(Jcond!A:A,16-BIN2DEC(MID($B654,22,4))),"")</f>
        <v/>
      </c>
      <c r="W654" t="str">
        <f t="shared" si="90"/>
        <v/>
      </c>
      <c r="X654" s="5" t="str" cm="1">
        <f t="array" ref="X654">IF(R654="Control",INDEX(IC!A:A,16-BIN2DEC(MID($B654,21,4))),"")</f>
        <v/>
      </c>
      <c r="Y654" s="5" t="str" cm="1">
        <f t="array" ref="Y654">IF(X654="CALL",INDEX(Subroutines!A:A,32-BIN2DEC(MID($B654,25,5))),"")</f>
        <v/>
      </c>
      <c r="Z654" s="5" t="str" cm="1">
        <f t="array" ref="Z654">IF(R654="Control",INDEX(EC!A:A,8-BIN2DEC(MID($B654,25,3))),"")</f>
        <v/>
      </c>
      <c r="AA654" s="5" t="str" cm="1">
        <f t="array" ref="AA654">IF(R654="Control",INDEX(SR!A:A,4-BIN2DEC(MID($B654,28,2))),"")</f>
        <v/>
      </c>
      <c r="AD654" t="s">
        <v>1144</v>
      </c>
      <c r="AJ654" s="1" t="s">
        <v>628</v>
      </c>
    </row>
    <row r="655" spans="1:36" x14ac:dyDescent="0.25">
      <c r="A655" s="4" t="str">
        <f t="shared" si="86"/>
        <v>28D</v>
      </c>
      <c r="B655" s="2" t="s">
        <v>68</v>
      </c>
      <c r="C655" s="35"/>
      <c r="D655" s="3"/>
      <c r="E655" s="3"/>
      <c r="F655" s="3"/>
      <c r="G655" s="3"/>
      <c r="H655" s="3">
        <f t="shared" si="87"/>
        <v>0</v>
      </c>
      <c r="I655" s="27" t="str" cm="1">
        <f t="array" ref="I655">IF(H655=0,INDEX(Source1!A:A, 32-BIN2DEC(LEFT($B655,5))),"--")</f>
        <v>OP1</v>
      </c>
      <c r="J655" s="63" t="str">
        <f t="shared" si="85"/>
        <v>--</v>
      </c>
      <c r="K655" s="27" t="str" cm="1">
        <f t="array" ref="K655">IF(H655=0,INDEX(Dest1!A:A,32-BIN2DEC(MID($B655,6,5))),"--")</f>
        <v>tmpB</v>
      </c>
      <c r="L655" s="27">
        <f t="shared" si="88"/>
        <v>1</v>
      </c>
      <c r="M655" s="27" t="str" cm="1">
        <f t="array" ref="M655">IF(AND(I655&lt;&gt;"CONST",L655=0),INDEX(Source2!A:A,16-BIN2DEC(MID($B655,11,4))),"--")</f>
        <v>--</v>
      </c>
      <c r="N655" s="23" t="str" cm="1">
        <f t="array" ref="N655">IF(AND(I655&lt;&gt;"CONST",L655=0),INDEX('D2'!A:A,4-BIN2DEC(MID($B655,15,2))),"--")</f>
        <v>--</v>
      </c>
      <c r="O655" s="6">
        <f t="shared" si="71"/>
        <v>0</v>
      </c>
      <c r="P655" s="6">
        <f t="shared" si="68"/>
        <v>0</v>
      </c>
      <c r="Q655" s="6">
        <f t="shared" si="69"/>
        <v>0</v>
      </c>
      <c r="R655" s="3" t="str" cm="1">
        <f t="array" ref="R655">INDEX(Types!A:A,1+BIN2DEC(MID($B655,20,2)))</f>
        <v>Control</v>
      </c>
      <c r="S655" s="3" t="str" cm="1">
        <f t="array" ref="S655">IF(R655="ALU",INDEX(ALUOps!A:A,32-BIN2DEC(MID($B655,22,5))),"")</f>
        <v/>
      </c>
      <c r="T655" s="3" t="str" cm="1">
        <f t="array" ref="T655">IF(R655="ALU",INDEX(Tmp!A:A,4-BIN2DEC(MID($B655,27,2))),"")</f>
        <v/>
      </c>
      <c r="U655" s="6" t="str">
        <f t="shared" si="89"/>
        <v/>
      </c>
      <c r="V655" t="str" cm="1">
        <f t="array" ref="V655">IF(R655="Jump",INDEX(Jcond!A:A,16-BIN2DEC(MID($B655,22,4))),"")</f>
        <v/>
      </c>
      <c r="W655" t="str">
        <f t="shared" si="90"/>
        <v/>
      </c>
      <c r="X655" s="5" t="str" cm="1">
        <f t="array" ref="X655">IF(R655="Control",INDEX(IC!A:A,16-BIN2DEC(MID($B655,21,4))),"")</f>
        <v>--</v>
      </c>
      <c r="Y655" s="5" t="str" cm="1">
        <f t="array" ref="Y655">IF(X655="CALL",INDEX(Subroutines!A:A,32-BIN2DEC(MID($B655,25,5))),"")</f>
        <v/>
      </c>
      <c r="Z655" s="5" t="str" cm="1">
        <f t="array" ref="Z655">IF(R655="Control",INDEX(EC!A:A,8-BIN2DEC(MID($B655,25,3))),"")</f>
        <v>--</v>
      </c>
      <c r="AA655" s="5" t="str" cm="1">
        <f t="array" ref="AA655">IF(R655="Control",INDEX(SR!A:A,4-BIN2DEC(MID($B655,28,2))),"")</f>
        <v>--</v>
      </c>
    </row>
    <row r="656" spans="1:36" x14ac:dyDescent="0.25">
      <c r="A656" s="4" t="str">
        <f t="shared" si="86"/>
        <v>28E</v>
      </c>
      <c r="B656" s="2" t="s">
        <v>276</v>
      </c>
      <c r="C656" s="35"/>
      <c r="D656" s="3"/>
      <c r="E656" s="3"/>
      <c r="F656" s="3"/>
      <c r="G656" s="3"/>
      <c r="H656" s="3">
        <f t="shared" si="87"/>
        <v>0</v>
      </c>
      <c r="I656" s="27" t="str" cm="1">
        <f t="array" ref="I656">IF(H656=0,INDEX(Source1!A:A, 32-BIN2DEC(LEFT($B656,5))),"--")</f>
        <v>tmpA</v>
      </c>
      <c r="J656" s="63" t="str">
        <f t="shared" si="85"/>
        <v>--</v>
      </c>
      <c r="K656" s="27" t="str" cm="1">
        <f t="array" ref="K656">IF(H656=0,INDEX(Dest1!A:A,32-BIN2DEC(MID($B656,6,5))),"--")</f>
        <v>LC</v>
      </c>
      <c r="L656" s="27">
        <f t="shared" si="88"/>
        <v>0</v>
      </c>
      <c r="M656" s="27" t="str" cm="1">
        <f t="array" ref="M656">IF(AND(I656&lt;&gt;"CONST",L656=0),INDEX(Source2!A:A,16-BIN2DEC(MID($B656,11,4))),"--")</f>
        <v>SIGMA</v>
      </c>
      <c r="N656" s="23" t="str" cm="1">
        <f t="array" ref="N656">IF(AND(I656&lt;&gt;"CONST",L656=0),INDEX('D2'!A:A,4-BIN2DEC(MID($B656,15,2))),"--")</f>
        <v>NULL</v>
      </c>
      <c r="O656" s="6">
        <f t="shared" si="71"/>
        <v>0</v>
      </c>
      <c r="P656" s="6">
        <f t="shared" si="68"/>
        <v>0</v>
      </c>
      <c r="Q656" s="6">
        <f t="shared" si="69"/>
        <v>0</v>
      </c>
      <c r="R656" s="3" t="str" cm="1">
        <f t="array" ref="R656">INDEX(Types!A:A,1+BIN2DEC(MID($B656,20,2)))</f>
        <v>ALU</v>
      </c>
      <c r="S656" s="3" t="str" cm="1">
        <f t="array" ref="S656">IF(R656="ALU",INDEX(ALUOps!A:A,32-BIN2DEC(MID($B656,22,5))),"")</f>
        <v>PASS</v>
      </c>
      <c r="T656" s="3" t="str" cm="1">
        <f t="array" ref="T656">IF(R656="ALU",INDEX(Tmp!A:A,4-BIN2DEC(MID($B656,27,2))),"")</f>
        <v>tmpB</v>
      </c>
      <c r="U656" s="6">
        <f t="shared" si="89"/>
        <v>0</v>
      </c>
      <c r="V656" t="str" cm="1">
        <f t="array" ref="V656">IF(R656="Jump",INDEX(Jcond!A:A,16-BIN2DEC(MID($B656,22,4))),"")</f>
        <v/>
      </c>
      <c r="W656" t="str">
        <f t="shared" si="90"/>
        <v/>
      </c>
      <c r="X656" s="5" t="str" cm="1">
        <f t="array" ref="X656">IF(R656="Control",INDEX(IC!A:A,16-BIN2DEC(MID($B656,21,4))),"")</f>
        <v/>
      </c>
      <c r="Y656" s="5" t="str" cm="1">
        <f t="array" ref="Y656">IF(X656="CALL",INDEX(Subroutines!A:A,32-BIN2DEC(MID($B656,25,5))),"")</f>
        <v/>
      </c>
      <c r="Z656" s="5" t="str" cm="1">
        <f t="array" ref="Z656">IF(R656="Control",INDEX(EC!A:A,8-BIN2DEC(MID($B656,25,3))),"")</f>
        <v/>
      </c>
      <c r="AA656" s="5" t="str" cm="1">
        <f t="array" ref="AA656">IF(R656="Control",INDEX(SR!A:A,4-BIN2DEC(MID($B656,28,2))),"")</f>
        <v/>
      </c>
    </row>
    <row r="657" spans="1:36" s="9" customFormat="1" ht="15.75" thickBot="1" x14ac:dyDescent="0.3">
      <c r="A657" s="7" t="str">
        <f t="shared" si="86"/>
        <v>28F</v>
      </c>
      <c r="B657" s="8" t="s">
        <v>277</v>
      </c>
      <c r="C657" s="38"/>
      <c r="D657" s="10"/>
      <c r="E657" s="10"/>
      <c r="F657" s="10"/>
      <c r="G657" s="10"/>
      <c r="H657" s="10">
        <f t="shared" si="87"/>
        <v>1</v>
      </c>
      <c r="I657" s="30" t="str" cm="1">
        <f t="array" ref="I657">IF(H657=0,INDEX(Source1!A:A, 32-BIN2DEC(LEFT($B657,5))),"--")</f>
        <v>--</v>
      </c>
      <c r="J657" s="66" t="str">
        <f t="shared" si="85"/>
        <v>--</v>
      </c>
      <c r="K657" s="30" t="str" cm="1">
        <f t="array" ref="K657">IF(H657=0,INDEX(Dest1!A:A,32-BIN2DEC(MID($B657,6,5))),"--")</f>
        <v>--</v>
      </c>
      <c r="L657" s="30">
        <f t="shared" si="88"/>
        <v>1</v>
      </c>
      <c r="M657" s="30" t="str" cm="1">
        <f t="array" ref="M657">IF(AND(I657&lt;&gt;"CONST",L657=0),INDEX(Source2!A:A,16-BIN2DEC(MID($B657,11,4))),"--")</f>
        <v>--</v>
      </c>
      <c r="N657" s="26" t="str" cm="1">
        <f t="array" ref="N657">IF(AND(I657&lt;&gt;"CONST",L657=0),INDEX('D2'!A:A,4-BIN2DEC(MID($B657,15,2))),"--")</f>
        <v>--</v>
      </c>
      <c r="O657" s="11">
        <f t="shared" si="71"/>
        <v>0</v>
      </c>
      <c r="P657" s="11">
        <f t="shared" si="68"/>
        <v>0</v>
      </c>
      <c r="Q657" s="11">
        <f t="shared" si="69"/>
        <v>0</v>
      </c>
      <c r="R657" s="10" t="str" cm="1">
        <f t="array" ref="R657">INDEX(Types!A:A,1+BIN2DEC(MID($B657,20,2)))</f>
        <v>Control</v>
      </c>
      <c r="S657" s="10" t="str" cm="1">
        <f t="array" ref="S657">IF(R657="ALU",INDEX(ALUOps!A:A,32-BIN2DEC(MID($B657,22,5))),"")</f>
        <v/>
      </c>
      <c r="T657" s="10" t="str" cm="1">
        <f t="array" ref="T657">IF(R657="ALU",INDEX(Tmp!A:A,4-BIN2DEC(MID($B657,27,2))),"")</f>
        <v/>
      </c>
      <c r="U657" s="11" t="str">
        <f t="shared" si="89"/>
        <v/>
      </c>
      <c r="V657" s="9" t="str" cm="1">
        <f t="array" ref="V657">IF(R657="Jump",INDEX(Jcond!A:A,16-BIN2DEC(MID($B657,22,4))),"")</f>
        <v/>
      </c>
      <c r="W657" s="9" t="str">
        <f t="shared" si="90"/>
        <v/>
      </c>
      <c r="X657" s="54" t="str" cm="1">
        <f t="array" ref="X657">IF(R657="Control",INDEX(IC!A:A,16-BIN2DEC(MID($B657,21,4))),"")</f>
        <v>CALL</v>
      </c>
      <c r="Y657" s="54" t="str" cm="1">
        <f t="array" ref="Y657">IF(X657="CALL",INDEX(Subroutines!A:A,32-BIN2DEC(MID($B657,25,5))),"")</f>
        <v>ROT</v>
      </c>
      <c r="Z657" s="54" t="str" cm="1">
        <f t="array" ref="Z657">IF(R657="Control",INDEX(EC!A:A,8-BIN2DEC(MID($B657,25,3))),"")</f>
        <v>MW</v>
      </c>
      <c r="AA657" s="54" t="str" cm="1">
        <f t="array" ref="AA657">IF(R657="Control",INDEX(SR!A:A,4-BIN2DEC(MID($B657,28,2))),"")</f>
        <v>None</v>
      </c>
      <c r="AE657" s="60"/>
    </row>
    <row r="658" spans="1:36" x14ac:dyDescent="0.25">
      <c r="A658" s="4" t="str">
        <f t="shared" si="86"/>
        <v>290</v>
      </c>
      <c r="B658" s="2" t="s">
        <v>63</v>
      </c>
      <c r="C658" s="35"/>
      <c r="D658" s="2" t="s">
        <v>630</v>
      </c>
      <c r="E658" s="2" t="s">
        <v>927</v>
      </c>
      <c r="F658" s="2" t="s">
        <v>462</v>
      </c>
      <c r="G658" s="2"/>
      <c r="H658" s="3">
        <f t="shared" si="87"/>
        <v>0</v>
      </c>
      <c r="I658" s="27" t="str" cm="1">
        <f t="array" ref="I658">IF(H658=0,INDEX(Source1!A:A, 32-BIN2DEC(LEFT($B658,5))),"--")</f>
        <v>Q</v>
      </c>
      <c r="J658" s="63" t="str">
        <f t="shared" si="85"/>
        <v>--</v>
      </c>
      <c r="K658" s="27" t="str" cm="1">
        <f t="array" ref="K658">IF(H658=0,INDEX(Dest1!A:A,32-BIN2DEC(MID($B658,6,5))),"--")</f>
        <v>tmpBL</v>
      </c>
      <c r="L658" s="27">
        <f t="shared" si="88"/>
        <v>1</v>
      </c>
      <c r="M658" s="27" t="str" cm="1">
        <f t="array" ref="M658">IF(AND(I658&lt;&gt;"CONST",L658=0),INDEX(Source2!A:A,16-BIN2DEC(MID($B658,11,4))),"--")</f>
        <v>--</v>
      </c>
      <c r="N658" s="23" t="str" cm="1">
        <f t="array" ref="N658">IF(AND(I658&lt;&gt;"CONST",L658=0),INDEX('D2'!A:A,4-BIN2DEC(MID($B658,15,2))),"--")</f>
        <v>--</v>
      </c>
      <c r="O658" s="6">
        <f t="shared" si="71"/>
        <v>0</v>
      </c>
      <c r="P658" s="6">
        <f t="shared" si="68"/>
        <v>0</v>
      </c>
      <c r="Q658" s="6">
        <f t="shared" si="69"/>
        <v>0</v>
      </c>
      <c r="R658" s="3" t="str" cm="1">
        <f t="array" ref="R658">INDEX(Types!A:A,1+BIN2DEC(MID($B658,20,2)))</f>
        <v>Jump</v>
      </c>
      <c r="S658" s="3" t="str" cm="1">
        <f t="array" ref="S658">IF(R658="ALU",INDEX(ALUOps!A:A,32-BIN2DEC(MID($B658,22,5))),"")</f>
        <v/>
      </c>
      <c r="T658" s="3" t="str" cm="1">
        <f t="array" ref="T658">IF(R658="ALU",INDEX(Tmp!A:A,4-BIN2DEC(MID($B658,27,2))),"")</f>
        <v/>
      </c>
      <c r="U658" s="6" t="str">
        <f t="shared" si="89"/>
        <v/>
      </c>
      <c r="V658" t="str" cm="1">
        <f t="array" ref="V658">IF(R658="Jump",INDEX(Jcond!A:A,16-BIN2DEC(MID($B658,22,4))),"")</f>
        <v>JNW</v>
      </c>
      <c r="W658">
        <f t="shared" si="90"/>
        <v>2</v>
      </c>
      <c r="X658" s="5" t="str" cm="1">
        <f t="array" ref="X658">IF(R658="Control",INDEX(IC!A:A,16-BIN2DEC(MID($B658,21,4))),"")</f>
        <v/>
      </c>
      <c r="Y658" s="5" t="str" cm="1">
        <f t="array" ref="Y658">IF(X658="CALL",INDEX(Subroutines!A:A,32-BIN2DEC(MID($B658,25,5))),"")</f>
        <v/>
      </c>
      <c r="Z658" s="5" t="str" cm="1">
        <f t="array" ref="Z658">IF(R658="Control",INDEX(EC!A:A,8-BIN2DEC(MID($B658,25,3))),"")</f>
        <v/>
      </c>
      <c r="AA658" s="5" t="str" cm="1">
        <f t="array" ref="AA658">IF(R658="Control",INDEX(SR!A:A,4-BIN2DEC(MID($B658,28,2))),"")</f>
        <v/>
      </c>
      <c r="AD658" t="s">
        <v>1145</v>
      </c>
      <c r="AJ658" s="1" t="s">
        <v>631</v>
      </c>
    </row>
    <row r="659" spans="1:36" x14ac:dyDescent="0.25">
      <c r="A659" s="4" t="str">
        <f t="shared" si="86"/>
        <v>291</v>
      </c>
      <c r="B659" s="2" t="s">
        <v>66</v>
      </c>
      <c r="C659" s="35"/>
      <c r="D659" s="3"/>
      <c r="E659" s="3"/>
      <c r="F659" s="3"/>
      <c r="G659" s="3"/>
      <c r="H659" s="3">
        <f t="shared" si="87"/>
        <v>0</v>
      </c>
      <c r="I659" s="27" t="str" cm="1">
        <f t="array" ref="I659">IF(H659=0,INDEX(Source1!A:A, 32-BIN2DEC(LEFT($B659,5))),"--")</f>
        <v>Q</v>
      </c>
      <c r="J659" s="63" t="str">
        <f t="shared" si="85"/>
        <v>--</v>
      </c>
      <c r="K659" s="27" t="str" cm="1">
        <f t="array" ref="K659">IF(H659=0,INDEX(Dest1!A:A,32-BIN2DEC(MID($B659,6,5))),"--")</f>
        <v>tmpBH</v>
      </c>
      <c r="L659" s="27">
        <f t="shared" si="88"/>
        <v>1</v>
      </c>
      <c r="M659" s="27" t="str" cm="1">
        <f t="array" ref="M659">IF(AND(I659&lt;&gt;"CONST",L659=0),INDEX(Source2!A:A,16-BIN2DEC(MID($B659,11,4))),"--")</f>
        <v>--</v>
      </c>
      <c r="N659" s="23" t="str" cm="1">
        <f t="array" ref="N659">IF(AND(I659&lt;&gt;"CONST",L659=0),INDEX('D2'!A:A,4-BIN2DEC(MID($B659,15,2))),"--")</f>
        <v>--</v>
      </c>
      <c r="O659" s="6">
        <f t="shared" si="71"/>
        <v>0</v>
      </c>
      <c r="P659" s="6">
        <f t="shared" si="68"/>
        <v>0</v>
      </c>
      <c r="Q659" s="6">
        <f t="shared" si="69"/>
        <v>0</v>
      </c>
      <c r="R659" s="3" t="str" cm="1">
        <f t="array" ref="R659">INDEX(Types!A:A,1+BIN2DEC(MID($B659,20,2)))</f>
        <v>Control</v>
      </c>
      <c r="S659" s="3" t="str" cm="1">
        <f t="array" ref="S659">IF(R659="ALU",INDEX(ALUOps!A:A,32-BIN2DEC(MID($B659,22,5))),"")</f>
        <v/>
      </c>
      <c r="T659" s="3" t="str" cm="1">
        <f t="array" ref="T659">IF(R659="ALU",INDEX(Tmp!A:A,4-BIN2DEC(MID($B659,27,2))),"")</f>
        <v/>
      </c>
      <c r="U659" s="6" t="str">
        <f t="shared" si="89"/>
        <v/>
      </c>
      <c r="V659" t="str" cm="1">
        <f t="array" ref="V659">IF(R659="Jump",INDEX(Jcond!A:A,16-BIN2DEC(MID($B659,22,4))),"")</f>
        <v/>
      </c>
      <c r="W659" t="str">
        <f t="shared" si="90"/>
        <v/>
      </c>
      <c r="X659" s="5" t="str" cm="1">
        <f t="array" ref="X659">IF(R659="Control",INDEX(IC!A:A,16-BIN2DEC(MID($B659,21,4))),"")</f>
        <v>--</v>
      </c>
      <c r="Y659" s="5" t="str" cm="1">
        <f t="array" ref="Y659">IF(X659="CALL",INDEX(Subroutines!A:A,32-BIN2DEC(MID($B659,25,5))),"")</f>
        <v/>
      </c>
      <c r="Z659" s="5" t="str" cm="1">
        <f t="array" ref="Z659">IF(R659="Control",INDEX(EC!A:A,8-BIN2DEC(MID($B659,25,3))),"")</f>
        <v>--</v>
      </c>
      <c r="AA659" s="5" t="str" cm="1">
        <f t="array" ref="AA659">IF(R659="Control",INDEX(SR!A:A,4-BIN2DEC(MID($B659,28,2))),"")</f>
        <v>--</v>
      </c>
    </row>
    <row r="660" spans="1:36" x14ac:dyDescent="0.25">
      <c r="A660" s="4" t="str">
        <f t="shared" si="86"/>
        <v>292</v>
      </c>
      <c r="B660" s="2" t="s">
        <v>634</v>
      </c>
      <c r="C660" s="35"/>
      <c r="D660" s="3"/>
      <c r="E660" s="3"/>
      <c r="F660" s="3"/>
      <c r="G660" s="3"/>
      <c r="H660" s="3">
        <f t="shared" si="87"/>
        <v>0</v>
      </c>
      <c r="I660" s="27" t="str" cm="1">
        <f t="array" ref="I660">IF(H660=0,INDEX(Source1!A:A, 32-BIN2DEC(LEFT($B660,5))),"--")</f>
        <v>OP1</v>
      </c>
      <c r="J660" s="63" t="str">
        <f t="shared" si="85"/>
        <v>--</v>
      </c>
      <c r="K660" s="27" t="str" cm="1">
        <f t="array" ref="K660">IF(H660=0,INDEX(Dest1!A:A,32-BIN2DEC(MID($B660,6,5))),"--")</f>
        <v>tmpA</v>
      </c>
      <c r="L660" s="27">
        <f t="shared" si="88"/>
        <v>1</v>
      </c>
      <c r="M660" s="27" t="str" cm="1">
        <f t="array" ref="M660">IF(AND(I660&lt;&gt;"CONST",L660=0),INDEX(Source2!A:A,16-BIN2DEC(MID($B660,11,4))),"--")</f>
        <v>--</v>
      </c>
      <c r="N660" s="23" t="str" cm="1">
        <f t="array" ref="N660">IF(AND(I660&lt;&gt;"CONST",L660=0),INDEX('D2'!A:A,4-BIN2DEC(MID($B660,15,2))),"--")</f>
        <v>--</v>
      </c>
      <c r="O660" s="6">
        <f t="shared" si="71"/>
        <v>0</v>
      </c>
      <c r="P660" s="6">
        <f t="shared" si="68"/>
        <v>0</v>
      </c>
      <c r="Q660" s="6">
        <f t="shared" si="69"/>
        <v>0</v>
      </c>
      <c r="R660" s="3" t="str" cm="1">
        <f t="array" ref="R660">INDEX(Types!A:A,1+BIN2DEC(MID($B660,20,2)))</f>
        <v>ALU</v>
      </c>
      <c r="S660" s="3" t="str" cm="1">
        <f t="array" ref="S660">IF(R660="ALU",INDEX(ALUOps!A:A,32-BIN2DEC(MID($B660,22,5))),"")</f>
        <v>MULDIV</v>
      </c>
      <c r="T660" s="3" t="str" cm="1">
        <f t="array" ref="T660">IF(R660="ALU",INDEX(Tmp!A:A,4-BIN2DEC(MID($B660,27,2))),"")</f>
        <v>tmpB</v>
      </c>
      <c r="U660" s="6">
        <f t="shared" si="89"/>
        <v>0</v>
      </c>
      <c r="V660" t="str" cm="1">
        <f t="array" ref="V660">IF(R660="Jump",INDEX(Jcond!A:A,16-BIN2DEC(MID($B660,22,4))),"")</f>
        <v/>
      </c>
      <c r="W660" t="str">
        <f t="shared" si="90"/>
        <v/>
      </c>
      <c r="X660" s="5" t="str" cm="1">
        <f t="array" ref="X660">IF(R660="Control",INDEX(IC!A:A,16-BIN2DEC(MID($B660,21,4))),"")</f>
        <v/>
      </c>
      <c r="Y660" s="5" t="str" cm="1">
        <f t="array" ref="Y660">IF(X660="CALL",INDEX(Subroutines!A:A,32-BIN2DEC(MID($B660,25,5))),"")</f>
        <v/>
      </c>
      <c r="Z660" s="5" t="str" cm="1">
        <f t="array" ref="Z660">IF(R660="Control",INDEX(EC!A:A,8-BIN2DEC(MID($B660,25,3))),"")</f>
        <v/>
      </c>
      <c r="AA660" s="5" t="str" cm="1">
        <f t="array" ref="AA660">IF(R660="Control",INDEX(SR!A:A,4-BIN2DEC(MID($B660,28,2))),"")</f>
        <v/>
      </c>
    </row>
    <row r="661" spans="1:36" s="9" customFormat="1" ht="15.75" thickBot="1" x14ac:dyDescent="0.3">
      <c r="A661" s="7" t="str">
        <f t="shared" si="86"/>
        <v>293</v>
      </c>
      <c r="B661" s="8" t="s">
        <v>635</v>
      </c>
      <c r="C661" s="38"/>
      <c r="D661" s="10"/>
      <c r="E661" s="10"/>
      <c r="F661" s="10"/>
      <c r="G661" s="10"/>
      <c r="H661" s="10">
        <f t="shared" si="87"/>
        <v>1</v>
      </c>
      <c r="I661" s="30" t="str" cm="1">
        <f t="array" ref="I661">IF(H661=0,INDEX(Source1!A:A, 32-BIN2DEC(LEFT($B661,5))),"--")</f>
        <v>--</v>
      </c>
      <c r="J661" s="66" t="str">
        <f t="shared" si="85"/>
        <v>--</v>
      </c>
      <c r="K661" s="30" t="str" cm="1">
        <f t="array" ref="K661">IF(H661=0,INDEX(Dest1!A:A,32-BIN2DEC(MID($B661,6,5))),"--")</f>
        <v>--</v>
      </c>
      <c r="L661" s="30">
        <f t="shared" si="88"/>
        <v>1</v>
      </c>
      <c r="M661" s="30" t="str" cm="1">
        <f t="array" ref="M661">IF(AND(I661&lt;&gt;"CONST",L661=0),INDEX(Source2!A:A,16-BIN2DEC(MID($B661,11,4))),"--")</f>
        <v>--</v>
      </c>
      <c r="N661" s="26" t="str" cm="1">
        <f t="array" ref="N661">IF(AND(I661&lt;&gt;"CONST",L661=0),INDEX('D2'!A:A,4-BIN2DEC(MID($B661,15,2))),"--")</f>
        <v>--</v>
      </c>
      <c r="O661" s="11">
        <f t="shared" si="71"/>
        <v>0</v>
      </c>
      <c r="P661" s="11">
        <f t="shared" si="68"/>
        <v>0</v>
      </c>
      <c r="Q661" s="11">
        <f t="shared" si="69"/>
        <v>0</v>
      </c>
      <c r="R661" s="10" t="str" cm="1">
        <f t="array" ref="R661">INDEX(Types!A:A,1+BIN2DEC(MID($B661,20,2)))</f>
        <v>Control</v>
      </c>
      <c r="S661" s="10" t="str" cm="1">
        <f t="array" ref="S661">IF(R661="ALU",INDEX(ALUOps!A:A,32-BIN2DEC(MID($B661,22,5))),"")</f>
        <v/>
      </c>
      <c r="T661" s="10" t="str" cm="1">
        <f t="array" ref="T661">IF(R661="ALU",INDEX(Tmp!A:A,4-BIN2DEC(MID($B661,27,2))),"")</f>
        <v/>
      </c>
      <c r="U661" s="11" t="str">
        <f t="shared" si="89"/>
        <v/>
      </c>
      <c r="V661" s="9" t="str" cm="1">
        <f t="array" ref="V661">IF(R661="Jump",INDEX(Jcond!A:A,16-BIN2DEC(MID($B661,22,4))),"")</f>
        <v/>
      </c>
      <c r="W661" s="9" t="str">
        <f t="shared" si="90"/>
        <v/>
      </c>
      <c r="X661" s="54" t="str" cm="1">
        <f t="array" ref="X661">IF(R661="Control",INDEX(IC!A:A,16-BIN2DEC(MID($B661,21,4))),"")</f>
        <v>CALL</v>
      </c>
      <c r="Y661" s="54" t="str" cm="1">
        <f t="array" ref="Y661">IF(X661="CALL",INDEX(Subroutines!A:A,32-BIN2DEC(MID($B661,25,5))),"")</f>
        <v>IMUL2</v>
      </c>
      <c r="Z661" s="54" t="str" cm="1">
        <f t="array" ref="Z661">IF(R661="Control",INDEX(EC!A:A,8-BIN2DEC(MID($B661,25,3))),"")</f>
        <v>MR</v>
      </c>
      <c r="AA661" s="54" t="str" cm="1">
        <f t="array" ref="AA661">IF(R661="Control",INDEX(SR!A:A,4-BIN2DEC(MID($B661,28,2))),"")</f>
        <v>--</v>
      </c>
      <c r="AE661" s="60"/>
    </row>
    <row r="662" spans="1:36" x14ac:dyDescent="0.25">
      <c r="A662" s="4" t="str">
        <f t="shared" si="86"/>
        <v>294</v>
      </c>
      <c r="B662" s="2" t="s">
        <v>349</v>
      </c>
      <c r="C662" s="35"/>
      <c r="D662" s="2" t="s">
        <v>632</v>
      </c>
      <c r="E662" s="2" t="s">
        <v>929</v>
      </c>
      <c r="F662" s="2" t="s">
        <v>462</v>
      </c>
      <c r="G662" s="2"/>
      <c r="H662" s="3">
        <f t="shared" si="87"/>
        <v>0</v>
      </c>
      <c r="I662" s="27" t="str" cm="1">
        <f t="array" ref="I662">IF(H662=0,INDEX(Source1!A:A, 32-BIN2DEC(LEFT($B662,5))),"--")</f>
        <v>D</v>
      </c>
      <c r="J662" s="63" t="str">
        <f t="shared" si="85"/>
        <v>--</v>
      </c>
      <c r="K662" s="27" t="str" cm="1">
        <f t="array" ref="K662">IF(H662=0,INDEX(Dest1!A:A,32-BIN2DEC(MID($B662,6,5))),"--")</f>
        <v>DP</v>
      </c>
      <c r="L662" s="27">
        <f t="shared" si="88"/>
        <v>1</v>
      </c>
      <c r="M662" s="27" t="str" cm="1">
        <f t="array" ref="M662">IF(AND(I662&lt;&gt;"CONST",L662=0),INDEX(Source2!A:A,16-BIN2DEC(MID($B662,11,4))),"--")</f>
        <v>--</v>
      </c>
      <c r="N662" s="23" t="str" cm="1">
        <f t="array" ref="N662">IF(AND(I662&lt;&gt;"CONST",L662=0),INDEX('D2'!A:A,4-BIN2DEC(MID($B662,15,2))),"--")</f>
        <v>--</v>
      </c>
      <c r="O662" s="6">
        <f t="shared" si="71"/>
        <v>0</v>
      </c>
      <c r="P662" s="6">
        <f t="shared" si="68"/>
        <v>0</v>
      </c>
      <c r="Q662" s="6">
        <f t="shared" si="69"/>
        <v>0</v>
      </c>
      <c r="R662" s="3" t="str" cm="1">
        <f t="array" ref="R662">INDEX(Types!A:A,1+BIN2DEC(MID($B662,20,2)))</f>
        <v>Control</v>
      </c>
      <c r="S662" s="3" t="str" cm="1">
        <f t="array" ref="S662">IF(R662="ALU",INDEX(ALUOps!A:A,32-BIN2DEC(MID($B662,22,5))),"")</f>
        <v/>
      </c>
      <c r="T662" s="3" t="str" cm="1">
        <f t="array" ref="T662">IF(R662="ALU",INDEX(Tmp!A:A,4-BIN2DEC(MID($B662,27,2))),"")</f>
        <v/>
      </c>
      <c r="U662" s="6" t="str">
        <f t="shared" si="89"/>
        <v/>
      </c>
      <c r="V662" t="str" cm="1">
        <f t="array" ref="V662">IF(R662="Jump",INDEX(Jcond!A:A,16-BIN2DEC(MID($B662,22,4))),"")</f>
        <v/>
      </c>
      <c r="W662" t="str">
        <f t="shared" si="90"/>
        <v/>
      </c>
      <c r="X662" s="5" t="str" cm="1">
        <f t="array" ref="X662">IF(R662="Control",INDEX(IC!A:A,16-BIN2DEC(MID($B662,21,4))),"")</f>
        <v>--</v>
      </c>
      <c r="Y662" s="5" t="str" cm="1">
        <f t="array" ref="Y662">IF(X662="CALL",INDEX(Subroutines!A:A,32-BIN2DEC(MID($B662,25,5))),"")</f>
        <v/>
      </c>
      <c r="Z662" s="5" t="str" cm="1">
        <f t="array" ref="Z662">IF(R662="Control",INDEX(EC!A:A,8-BIN2DEC(MID($B662,25,3))),"")</f>
        <v>MR</v>
      </c>
      <c r="AA662" s="5" t="str" cm="1">
        <f t="array" ref="AA662">IF(R662="Control",INDEX(SR!A:A,4-BIN2DEC(MID($B662,28,2))),"")</f>
        <v>None</v>
      </c>
      <c r="AD662" t="s">
        <v>1147</v>
      </c>
      <c r="AJ662" s="1" t="s">
        <v>633</v>
      </c>
    </row>
    <row r="663" spans="1:36" x14ac:dyDescent="0.25">
      <c r="A663" s="4" t="str">
        <f t="shared" si="86"/>
        <v>295</v>
      </c>
      <c r="B663" s="2" t="s">
        <v>637</v>
      </c>
      <c r="C663" s="35"/>
      <c r="D663" s="3"/>
      <c r="E663" s="3"/>
      <c r="F663" s="3"/>
      <c r="G663" s="3"/>
      <c r="H663" s="3">
        <f t="shared" si="87"/>
        <v>0</v>
      </c>
      <c r="I663" s="27" t="str" cm="1">
        <f t="array" ref="I663">IF(H663=0,INDEX(Source1!A:A, 32-BIN2DEC(LEFT($B663,5))),"--")</f>
        <v>DIRSZ</v>
      </c>
      <c r="J663" s="63" t="str">
        <f t="shared" si="85"/>
        <v>--</v>
      </c>
      <c r="K663" s="27" t="str" cm="1">
        <f t="array" ref="K663">IF(H663=0,INDEX(Dest1!A:A,32-BIN2DEC(MID($B663,6,5))),"--")</f>
        <v>tmpA</v>
      </c>
      <c r="L663" s="27">
        <f t="shared" si="88"/>
        <v>0</v>
      </c>
      <c r="M663" s="27" t="str" cm="1">
        <f t="array" ref="M663">IF(AND(I663&lt;&gt;"CONST",L663=0),INDEX(Source2!A:A,16-BIN2DEC(MID($B663,11,4))),"--")</f>
        <v>DI</v>
      </c>
      <c r="N663" s="23" t="str" cm="1">
        <f t="array" ref="N663">IF(AND(I663&lt;&gt;"CONST",L663=0),INDEX('D2'!A:A,4-BIN2DEC(MID($B663,15,2))),"--")</f>
        <v>tmpB</v>
      </c>
      <c r="O663" s="6">
        <f t="shared" si="71"/>
        <v>0</v>
      </c>
      <c r="P663" s="6">
        <f t="shared" si="68"/>
        <v>0</v>
      </c>
      <c r="Q663" s="6">
        <f t="shared" si="69"/>
        <v>0</v>
      </c>
      <c r="R663" s="3" t="str" cm="1">
        <f t="array" ref="R663">INDEX(Types!A:A,1+BIN2DEC(MID($B663,20,2)))</f>
        <v>Control</v>
      </c>
      <c r="S663" s="3" t="str" cm="1">
        <f t="array" ref="S663">IF(R663="ALU",INDEX(ALUOps!A:A,32-BIN2DEC(MID($B663,22,5))),"")</f>
        <v/>
      </c>
      <c r="T663" s="3" t="str" cm="1">
        <f t="array" ref="T663">IF(R663="ALU",INDEX(Tmp!A:A,4-BIN2DEC(MID($B663,27,2))),"")</f>
        <v/>
      </c>
      <c r="U663" s="6" t="str">
        <f t="shared" si="89"/>
        <v/>
      </c>
      <c r="V663" t="str" cm="1">
        <f t="array" ref="V663">IF(R663="Jump",INDEX(Jcond!A:A,16-BIN2DEC(MID($B663,22,4))),"")</f>
        <v/>
      </c>
      <c r="W663" t="str">
        <f t="shared" si="90"/>
        <v/>
      </c>
      <c r="X663" s="5" t="str" cm="1">
        <f t="array" ref="X663">IF(R663="Control",INDEX(IC!A:A,16-BIN2DEC(MID($B663,21,4))),"")</f>
        <v>--</v>
      </c>
      <c r="Y663" s="5" t="str" cm="1">
        <f t="array" ref="Y663">IF(X663="CALL",INDEX(Subroutines!A:A,32-BIN2DEC(MID($B663,25,5))),"")</f>
        <v/>
      </c>
      <c r="Z663" s="5" t="str" cm="1">
        <f t="array" ref="Z663">IF(R663="Control",INDEX(EC!A:A,8-BIN2DEC(MID($B663,25,3))),"")</f>
        <v>--</v>
      </c>
      <c r="AA663" s="5" t="str" cm="1">
        <f t="array" ref="AA663">IF(R663="Control",INDEX(SR!A:A,4-BIN2DEC(MID($B663,28,2))),"")</f>
        <v>--</v>
      </c>
    </row>
    <row r="664" spans="1:36" x14ac:dyDescent="0.25">
      <c r="A664" s="4" t="str">
        <f t="shared" si="86"/>
        <v>296</v>
      </c>
      <c r="B664" s="2" t="s">
        <v>147</v>
      </c>
      <c r="C664" s="35"/>
      <c r="D664" s="3"/>
      <c r="E664" s="3"/>
      <c r="F664" s="3"/>
      <c r="G664" s="3"/>
      <c r="H664" s="3">
        <f t="shared" si="87"/>
        <v>0</v>
      </c>
      <c r="I664" s="27" t="str" cm="1">
        <f t="array" ref="I664">IF(H664=0,INDEX(Source1!A:A, 32-BIN2DEC(LEFT($B664,5))),"--")</f>
        <v>DI</v>
      </c>
      <c r="J664" s="63" t="str">
        <f t="shared" si="85"/>
        <v>--</v>
      </c>
      <c r="K664" s="27" t="str" cm="1">
        <f t="array" ref="K664">IF(H664=0,INDEX(Dest1!A:A,32-BIN2DEC(MID($B664,6,5))),"--")</f>
        <v>DP</v>
      </c>
      <c r="L664" s="27">
        <f t="shared" si="88"/>
        <v>1</v>
      </c>
      <c r="M664" s="27" t="str" cm="1">
        <f t="array" ref="M664">IF(AND(I664&lt;&gt;"CONST",L664=0),INDEX(Source2!A:A,16-BIN2DEC(MID($B664,11,4))),"--")</f>
        <v>--</v>
      </c>
      <c r="N664" s="23" t="str" cm="1">
        <f t="array" ref="N664">IF(AND(I664&lt;&gt;"CONST",L664=0),INDEX('D2'!A:A,4-BIN2DEC(MID($B664,15,2))),"--")</f>
        <v>--</v>
      </c>
      <c r="O664" s="6">
        <f t="shared" si="71"/>
        <v>0</v>
      </c>
      <c r="P664" s="6">
        <f t="shared" si="68"/>
        <v>0</v>
      </c>
      <c r="Q664" s="6">
        <f t="shared" si="69"/>
        <v>1</v>
      </c>
      <c r="R664" s="3" t="str" cm="1">
        <f t="array" ref="R664">INDEX(Types!A:A,1+BIN2DEC(MID($B664,20,2)))</f>
        <v>Control</v>
      </c>
      <c r="S664" s="3" t="str" cm="1">
        <f t="array" ref="S664">IF(R664="ALU",INDEX(ALUOps!A:A,32-BIN2DEC(MID($B664,22,5))),"")</f>
        <v/>
      </c>
      <c r="T664" s="3" t="str" cm="1">
        <f t="array" ref="T664">IF(R664="ALU",INDEX(Tmp!A:A,4-BIN2DEC(MID($B664,27,2))),"")</f>
        <v/>
      </c>
      <c r="U664" s="6" t="str">
        <f t="shared" si="89"/>
        <v/>
      </c>
      <c r="V664" t="str" cm="1">
        <f t="array" ref="V664">IF(R664="Jump",INDEX(Jcond!A:A,16-BIN2DEC(MID($B664,22,4))),"")</f>
        <v/>
      </c>
      <c r="W664" t="str">
        <f t="shared" si="90"/>
        <v/>
      </c>
      <c r="X664" s="5" t="str" cm="1">
        <f t="array" ref="X664">IF(R664="Control",INDEX(IC!A:A,16-BIN2DEC(MID($B664,21,4))),"")</f>
        <v>--</v>
      </c>
      <c r="Y664" s="5" t="str" cm="1">
        <f t="array" ref="Y664">IF(X664="CALL",INDEX(Subroutines!A:A,32-BIN2DEC(MID($B664,25,5))),"")</f>
        <v/>
      </c>
      <c r="Z664" s="5" t="str" cm="1">
        <f t="array" ref="Z664">IF(R664="Control",INDEX(EC!A:A,8-BIN2DEC(MID($B664,25,3))),"")</f>
        <v>MW</v>
      </c>
      <c r="AA664" s="5" t="str" cm="1">
        <f t="array" ref="AA664">IF(R664="Control",INDEX(SR!A:A,4-BIN2DEC(MID($B664,28,2))),"")</f>
        <v>ES</v>
      </c>
    </row>
    <row r="665" spans="1:36" s="9" customFormat="1" ht="15.75" thickBot="1" x14ac:dyDescent="0.3">
      <c r="A665" s="7" t="str">
        <f t="shared" si="86"/>
        <v>297</v>
      </c>
      <c r="B665" s="8" t="s">
        <v>159</v>
      </c>
      <c r="C665" s="38"/>
      <c r="D665" s="10"/>
      <c r="E665" s="10"/>
      <c r="F665" s="10"/>
      <c r="G665" s="10"/>
      <c r="H665" s="10">
        <f t="shared" si="87"/>
        <v>0</v>
      </c>
      <c r="I665" s="30" t="str" cm="1">
        <f t="array" ref="I665">IF(H665=0,INDEX(Source1!A:A, 32-BIN2DEC(LEFT($B665,5))),"--")</f>
        <v>SIGMA</v>
      </c>
      <c r="J665" s="66" t="str">
        <f t="shared" si="85"/>
        <v>--</v>
      </c>
      <c r="K665" s="30" t="str" cm="1">
        <f t="array" ref="K665">IF(H665=0,INDEX(Dest1!A:A,32-BIN2DEC(MID($B665,6,5))),"--")</f>
        <v>DI</v>
      </c>
      <c r="L665" s="30">
        <f t="shared" si="88"/>
        <v>1</v>
      </c>
      <c r="M665" s="30" t="str" cm="1">
        <f t="array" ref="M665">IF(AND(I665&lt;&gt;"CONST",L665=0),INDEX(Source2!A:A,16-BIN2DEC(MID($B665,11,4))),"--")</f>
        <v>--</v>
      </c>
      <c r="N665" s="26" t="str" cm="1">
        <f t="array" ref="N665">IF(AND(I665&lt;&gt;"CONST",L665=0),INDEX('D2'!A:A,4-BIN2DEC(MID($B665,15,2))),"--")</f>
        <v>--</v>
      </c>
      <c r="O665" s="11">
        <f t="shared" si="71"/>
        <v>0</v>
      </c>
      <c r="P665" s="11">
        <f t="shared" si="68"/>
        <v>0</v>
      </c>
      <c r="Q665" s="11">
        <f t="shared" si="69"/>
        <v>0</v>
      </c>
      <c r="R665" s="10" t="str" cm="1">
        <f t="array" ref="R665">INDEX(Types!A:A,1+BIN2DEC(MID($B665,20,2)))</f>
        <v>Control</v>
      </c>
      <c r="S665" s="10" t="str" cm="1">
        <f t="array" ref="S665">IF(R665="ALU",INDEX(ALUOps!A:A,32-BIN2DEC(MID($B665,22,5))),"")</f>
        <v/>
      </c>
      <c r="T665" s="10" t="str" cm="1">
        <f t="array" ref="T665">IF(R665="ALU",INDEX(Tmp!A:A,4-BIN2DEC(MID($B665,27,2))),"")</f>
        <v/>
      </c>
      <c r="U665" s="11" t="str">
        <f t="shared" si="89"/>
        <v/>
      </c>
      <c r="V665" s="9" t="str" cm="1">
        <f t="array" ref="V665">IF(R665="Jump",INDEX(Jcond!A:A,16-BIN2DEC(MID($B665,22,4))),"")</f>
        <v/>
      </c>
      <c r="W665" s="9" t="str">
        <f t="shared" si="90"/>
        <v/>
      </c>
      <c r="X665" s="54" t="str" cm="1">
        <f t="array" ref="X665">IF(R665="Control",INDEX(IC!A:A,16-BIN2DEC(MID($B665,21,4))),"")</f>
        <v>--</v>
      </c>
      <c r="Y665" s="54" t="str" cm="1">
        <f t="array" ref="Y665">IF(X665="CALL",INDEX(Subroutines!A:A,32-BIN2DEC(MID($B665,25,5))),"")</f>
        <v/>
      </c>
      <c r="Z665" s="54" t="str" cm="1">
        <f t="array" ref="Z665">IF(R665="Control",INDEX(EC!A:A,8-BIN2DEC(MID($B665,25,3))),"")</f>
        <v>--</v>
      </c>
      <c r="AA665" s="54" t="str" cm="1">
        <f t="array" ref="AA665">IF(R665="Control",INDEX(SR!A:A,4-BIN2DEC(MID($B665,28,2))),"")</f>
        <v>--</v>
      </c>
      <c r="AE665" s="60"/>
    </row>
    <row r="666" spans="1:36" x14ac:dyDescent="0.25">
      <c r="A666" s="4" t="str">
        <f t="shared" si="86"/>
        <v>298</v>
      </c>
      <c r="B666" s="2" t="s">
        <v>154</v>
      </c>
      <c r="C666" s="35"/>
      <c r="D666" s="2" t="s">
        <v>636</v>
      </c>
      <c r="E666" s="2" t="s">
        <v>931</v>
      </c>
      <c r="F666" s="2" t="s">
        <v>462</v>
      </c>
      <c r="G666" s="2"/>
      <c r="H666" s="3">
        <f t="shared" si="87"/>
        <v>0</v>
      </c>
      <c r="I666" s="27" t="str" cm="1">
        <f t="array" ref="I666">IF(H666=0,INDEX(Source1!A:A, 32-BIN2DEC(LEFT($B666,5))),"--")</f>
        <v>C</v>
      </c>
      <c r="J666" s="63" t="str">
        <f t="shared" si="85"/>
        <v>--</v>
      </c>
      <c r="K666" s="27" t="str" cm="1">
        <f t="array" ref="K666">IF(H666=0,INDEX(Dest1!A:A,32-BIN2DEC(MID($B666,6,5))),"--")</f>
        <v>LC</v>
      </c>
      <c r="L666" s="27">
        <f t="shared" si="88"/>
        <v>0</v>
      </c>
      <c r="M666" s="27" t="str" cm="1">
        <f t="array" ref="M666">IF(AND(I666&lt;&gt;"CONST",L666=0),INDEX(Source2!A:A,16-BIN2DEC(MID($B666,11,4))),"--")</f>
        <v>C</v>
      </c>
      <c r="N666" s="23" t="str" cm="1">
        <f t="array" ref="N666">IF(AND(I666&lt;&gt;"CONST",L666=0),INDEX('D2'!A:A,4-BIN2DEC(MID($B666,15,2))),"--")</f>
        <v>tmpB</v>
      </c>
      <c r="O666" s="6">
        <f t="shared" si="71"/>
        <v>0</v>
      </c>
      <c r="P666" s="6">
        <f t="shared" si="68"/>
        <v>0</v>
      </c>
      <c r="Q666" s="6">
        <f t="shared" si="69"/>
        <v>0</v>
      </c>
      <c r="R666" s="3" t="str" cm="1">
        <f t="array" ref="R666">INDEX(Types!A:A,1+BIN2DEC(MID($B666,20,2)))</f>
        <v>ALU</v>
      </c>
      <c r="S666" s="3" t="str" cm="1">
        <f t="array" ref="S666">IF(R666="ALU",INDEX(ALUOps!A:A,32-BIN2DEC(MID($B666,22,5))),"")</f>
        <v>PASS</v>
      </c>
      <c r="T666" s="3" t="str" cm="1">
        <f t="array" ref="T666">IF(R666="ALU",INDEX(Tmp!A:A,4-BIN2DEC(MID($B666,27,2))),"")</f>
        <v>tmpB</v>
      </c>
      <c r="U666" s="6">
        <f t="shared" si="89"/>
        <v>0</v>
      </c>
      <c r="V666" t="str" cm="1">
        <f t="array" ref="V666">IF(R666="Jump",INDEX(Jcond!A:A,16-BIN2DEC(MID($B666,22,4))),"")</f>
        <v/>
      </c>
      <c r="W666" t="str">
        <f t="shared" si="90"/>
        <v/>
      </c>
      <c r="X666" s="5" t="str" cm="1">
        <f t="array" ref="X666">IF(R666="Control",INDEX(IC!A:A,16-BIN2DEC(MID($B666,21,4))),"")</f>
        <v/>
      </c>
      <c r="Y666" s="5" t="str" cm="1">
        <f t="array" ref="Y666">IF(X666="CALL",INDEX(Subroutines!A:A,32-BIN2DEC(MID($B666,25,5))),"")</f>
        <v/>
      </c>
      <c r="Z666" s="5" t="str" cm="1">
        <f t="array" ref="Z666">IF(R666="Control",INDEX(EC!A:A,8-BIN2DEC(MID($B666,25,3))),"")</f>
        <v/>
      </c>
      <c r="AA666" s="5" t="str" cm="1">
        <f t="array" ref="AA666">IF(R666="Control",INDEX(SR!A:A,4-BIN2DEC(MID($B666,28,2))),"")</f>
        <v/>
      </c>
      <c r="AD666" t="s">
        <v>1149</v>
      </c>
      <c r="AJ666" s="1" t="s">
        <v>633</v>
      </c>
    </row>
    <row r="667" spans="1:36" x14ac:dyDescent="0.25">
      <c r="A667" s="4" t="str">
        <f t="shared" si="86"/>
        <v>299</v>
      </c>
      <c r="B667" s="2" t="s">
        <v>156</v>
      </c>
      <c r="C667" s="35"/>
      <c r="D667" s="3"/>
      <c r="E667" s="3"/>
      <c r="F667" s="3"/>
      <c r="G667" s="3"/>
      <c r="H667" s="3">
        <f t="shared" si="87"/>
        <v>0</v>
      </c>
      <c r="I667" s="27" t="str" cm="1">
        <f t="array" ref="I667">IF(H667=0,INDEX(Source1!A:A, 32-BIN2DEC(LEFT($B667,5))),"--")</f>
        <v>SIGMA</v>
      </c>
      <c r="J667" s="63" t="str">
        <f t="shared" si="85"/>
        <v>--</v>
      </c>
      <c r="K667" s="27" t="str" cm="1">
        <f t="array" ref="K667">IF(H667=0,INDEX(Dest1!A:A,32-BIN2DEC(MID($B667,6,5))),"--")</f>
        <v>NULL</v>
      </c>
      <c r="L667" s="27">
        <f t="shared" si="88"/>
        <v>1</v>
      </c>
      <c r="M667" s="27" t="str" cm="1">
        <f t="array" ref="M667">IF(AND(I667&lt;&gt;"CONST",L667=0),INDEX(Source2!A:A,16-BIN2DEC(MID($B667,11,4))),"--")</f>
        <v>--</v>
      </c>
      <c r="N667" s="23" t="str" cm="1">
        <f t="array" ref="N667">IF(AND(I667&lt;&gt;"CONST",L667=0),INDEX('D2'!A:A,4-BIN2DEC(MID($B667,15,2))),"--")</f>
        <v>--</v>
      </c>
      <c r="O667" s="6">
        <f t="shared" si="71"/>
        <v>0</v>
      </c>
      <c r="P667" s="6">
        <f t="shared" si="68"/>
        <v>0</v>
      </c>
      <c r="Q667" s="6">
        <f t="shared" si="69"/>
        <v>0</v>
      </c>
      <c r="R667" s="3" t="str" cm="1">
        <f t="array" ref="R667">INDEX(Types!A:A,1+BIN2DEC(MID($B667,20,2)))</f>
        <v>ALU</v>
      </c>
      <c r="S667" s="3" t="str" cm="1">
        <f t="array" ref="S667">IF(R667="ALU",INDEX(ALUOps!A:A,32-BIN2DEC(MID($B667,22,5))),"")</f>
        <v>ADD</v>
      </c>
      <c r="T667" s="3" t="str" cm="1">
        <f t="array" ref="T667">IF(R667="ALU",INDEX(Tmp!A:A,4-BIN2DEC(MID($B667,27,2))),"")</f>
        <v>tmpC</v>
      </c>
      <c r="U667" s="6">
        <f t="shared" si="89"/>
        <v>0</v>
      </c>
      <c r="V667" t="str" cm="1">
        <f t="array" ref="V667">IF(R667="Jump",INDEX(Jcond!A:A,16-BIN2DEC(MID($B667,22,4))),"")</f>
        <v/>
      </c>
      <c r="W667" t="str">
        <f t="shared" si="90"/>
        <v/>
      </c>
      <c r="X667" s="5" t="str" cm="1">
        <f t="array" ref="X667">IF(R667="Control",INDEX(IC!A:A,16-BIN2DEC(MID($B667,21,4))),"")</f>
        <v/>
      </c>
      <c r="Y667" s="5" t="str" cm="1">
        <f t="array" ref="Y667">IF(X667="CALL",INDEX(Subroutines!A:A,32-BIN2DEC(MID($B667,25,5))),"")</f>
        <v/>
      </c>
      <c r="Z667" s="5" t="str" cm="1">
        <f t="array" ref="Z667">IF(R667="Control",INDEX(EC!A:A,8-BIN2DEC(MID($B667,25,3))),"")</f>
        <v/>
      </c>
      <c r="AA667" s="5" t="str" cm="1">
        <f t="array" ref="AA667">IF(R667="Control",INDEX(SR!A:A,4-BIN2DEC(MID($B667,28,2))),"")</f>
        <v/>
      </c>
    </row>
    <row r="668" spans="1:36" x14ac:dyDescent="0.25">
      <c r="A668" s="4" t="str">
        <f t="shared" si="86"/>
        <v>29A</v>
      </c>
      <c r="B668" s="2" t="s">
        <v>157</v>
      </c>
      <c r="C668" s="35"/>
      <c r="D668" s="3"/>
      <c r="E668" s="3"/>
      <c r="F668" s="3"/>
      <c r="G668" s="3"/>
      <c r="H668" s="3">
        <f t="shared" si="87"/>
        <v>0</v>
      </c>
      <c r="I668" s="27" t="str" cm="1">
        <f t="array" ref="I668">IF(H668=0,INDEX(Source1!A:A, 32-BIN2DEC(LEFT($B668,5))),"--")</f>
        <v>DIRSZ</v>
      </c>
      <c r="J668" s="63" t="str">
        <f t="shared" si="85"/>
        <v>--</v>
      </c>
      <c r="K668" s="27" t="str" cm="1">
        <f t="array" ref="K668">IF(H668=0,INDEX(Dest1!A:A,32-BIN2DEC(MID($B668,6,5))),"--")</f>
        <v>tmpC</v>
      </c>
      <c r="L668" s="27">
        <f t="shared" si="88"/>
        <v>1</v>
      </c>
      <c r="M668" s="27" t="str" cm="1">
        <f t="array" ref="M668">IF(AND(I668&lt;&gt;"CONST",L668=0),INDEX(Source2!A:A,16-BIN2DEC(MID($B668,11,4))),"--")</f>
        <v>--</v>
      </c>
      <c r="N668" s="23" t="str" cm="1">
        <f t="array" ref="N668">IF(AND(I668&lt;&gt;"CONST",L668=0),INDEX('D2'!A:A,4-BIN2DEC(MID($B668,15,2))),"--")</f>
        <v>--</v>
      </c>
      <c r="O668" s="6">
        <f t="shared" si="71"/>
        <v>0</v>
      </c>
      <c r="P668" s="6">
        <f t="shared" si="68"/>
        <v>0</v>
      </c>
      <c r="Q668" s="6">
        <f t="shared" si="69"/>
        <v>0</v>
      </c>
      <c r="R668" s="3" t="str" cm="1">
        <f t="array" ref="R668">INDEX(Types!A:A,1+BIN2DEC(MID($B668,20,2)))</f>
        <v>Jump</v>
      </c>
      <c r="S668" s="3" t="str" cm="1">
        <f t="array" ref="S668">IF(R668="ALU",INDEX(ALUOps!A:A,32-BIN2DEC(MID($B668,22,5))),"")</f>
        <v/>
      </c>
      <c r="T668" s="3" t="str" cm="1">
        <f t="array" ref="T668">IF(R668="ALU",INDEX(Tmp!A:A,4-BIN2DEC(MID($B668,27,2))),"")</f>
        <v/>
      </c>
      <c r="U668" s="6" t="str">
        <f t="shared" si="89"/>
        <v/>
      </c>
      <c r="V668" t="str" cm="1">
        <f t="array" ref="V668">IF(R668="Jump",INDEX(Jcond!A:A,16-BIN2DEC(MID($B668,22,4))),"")</f>
        <v>JZ</v>
      </c>
      <c r="W668">
        <f t="shared" si="90"/>
        <v>7</v>
      </c>
      <c r="X668" s="5" t="str" cm="1">
        <f t="array" ref="X668">IF(R668="Control",INDEX(IC!A:A,16-BIN2DEC(MID($B668,21,4))),"")</f>
        <v/>
      </c>
      <c r="Y668" s="5" t="str" cm="1">
        <f t="array" ref="Y668">IF(X668="CALL",INDEX(Subroutines!A:A,32-BIN2DEC(MID($B668,25,5))),"")</f>
        <v/>
      </c>
      <c r="Z668" s="5" t="str" cm="1">
        <f t="array" ref="Z668">IF(R668="Control",INDEX(EC!A:A,8-BIN2DEC(MID($B668,25,3))),"")</f>
        <v/>
      </c>
      <c r="AA668" s="5" t="str" cm="1">
        <f t="array" ref="AA668">IF(R668="Control",INDEX(SR!A:A,4-BIN2DEC(MID($B668,28,2))),"")</f>
        <v/>
      </c>
    </row>
    <row r="669" spans="1:36" x14ac:dyDescent="0.25">
      <c r="A669" s="4" t="str">
        <f t="shared" si="86"/>
        <v>29B</v>
      </c>
      <c r="B669" s="2" t="s">
        <v>349</v>
      </c>
      <c r="C669" s="35"/>
      <c r="D669" s="3"/>
      <c r="E669" s="3"/>
      <c r="F669" s="3"/>
      <c r="G669" s="3"/>
      <c r="H669" s="3">
        <f t="shared" si="87"/>
        <v>0</v>
      </c>
      <c r="I669" s="27" t="str" cm="1">
        <f t="array" ref="I669">IF(H669=0,INDEX(Source1!A:A, 32-BIN2DEC(LEFT($B669,5))),"--")</f>
        <v>D</v>
      </c>
      <c r="J669" s="63" t="str">
        <f t="shared" si="85"/>
        <v>--</v>
      </c>
      <c r="K669" s="27" t="str" cm="1">
        <f t="array" ref="K669">IF(H669=0,INDEX(Dest1!A:A,32-BIN2DEC(MID($B669,6,5))),"--")</f>
        <v>DP</v>
      </c>
      <c r="L669" s="27">
        <f t="shared" si="88"/>
        <v>1</v>
      </c>
      <c r="M669" s="27" t="str" cm="1">
        <f t="array" ref="M669">IF(AND(I669&lt;&gt;"CONST",L669=0),INDEX(Source2!A:A,16-BIN2DEC(MID($B669,11,4))),"--")</f>
        <v>--</v>
      </c>
      <c r="N669" s="23" t="str" cm="1">
        <f t="array" ref="N669">IF(AND(I669&lt;&gt;"CONST",L669=0),INDEX('D2'!A:A,4-BIN2DEC(MID($B669,15,2))),"--")</f>
        <v>--</v>
      </c>
      <c r="O669" s="6">
        <f t="shared" si="71"/>
        <v>0</v>
      </c>
      <c r="P669" s="6">
        <f t="shared" si="68"/>
        <v>0</v>
      </c>
      <c r="Q669" s="6">
        <f t="shared" si="69"/>
        <v>0</v>
      </c>
      <c r="R669" s="3" t="str" cm="1">
        <f t="array" ref="R669">INDEX(Types!A:A,1+BIN2DEC(MID($B669,20,2)))</f>
        <v>Control</v>
      </c>
      <c r="S669" s="3" t="str" cm="1">
        <f t="array" ref="S669">IF(R669="ALU",INDEX(ALUOps!A:A,32-BIN2DEC(MID($B669,22,5))),"")</f>
        <v/>
      </c>
      <c r="T669" s="3" t="str" cm="1">
        <f t="array" ref="T669">IF(R669="ALU",INDEX(Tmp!A:A,4-BIN2DEC(MID($B669,27,2))),"")</f>
        <v/>
      </c>
      <c r="U669" s="6" t="str">
        <f t="shared" si="89"/>
        <v/>
      </c>
      <c r="V669" t="str" cm="1">
        <f t="array" ref="V669">IF(R669="Jump",INDEX(Jcond!A:A,16-BIN2DEC(MID($B669,22,4))),"")</f>
        <v/>
      </c>
      <c r="W669" t="str">
        <f t="shared" si="90"/>
        <v/>
      </c>
      <c r="X669" s="5" t="str" cm="1">
        <f t="array" ref="X669">IF(R669="Control",INDEX(IC!A:A,16-BIN2DEC(MID($B669,21,4))),"")</f>
        <v>--</v>
      </c>
      <c r="Y669" s="5" t="str" cm="1">
        <f t="array" ref="Y669">IF(X669="CALL",INDEX(Subroutines!A:A,32-BIN2DEC(MID($B669,25,5))),"")</f>
        <v/>
      </c>
      <c r="Z669" s="5" t="str" cm="1">
        <f t="array" ref="Z669">IF(R669="Control",INDEX(EC!A:A,8-BIN2DEC(MID($B669,25,3))),"")</f>
        <v>MR</v>
      </c>
      <c r="AA669" s="5" t="str" cm="1">
        <f t="array" ref="AA669">IF(R669="Control",INDEX(SR!A:A,4-BIN2DEC(MID($B669,28,2))),"")</f>
        <v>None</v>
      </c>
    </row>
    <row r="670" spans="1:36" x14ac:dyDescent="0.25">
      <c r="A670" s="4" t="str">
        <f t="shared" si="86"/>
        <v>29C</v>
      </c>
      <c r="B670" s="2" t="s">
        <v>4</v>
      </c>
      <c r="C670" s="35"/>
      <c r="D670" s="2" t="s">
        <v>638</v>
      </c>
      <c r="E670" s="2" t="s">
        <v>931</v>
      </c>
      <c r="F670" s="2" t="s">
        <v>928</v>
      </c>
      <c r="G670" s="2"/>
      <c r="H670" s="3">
        <f t="shared" si="87"/>
        <v>1</v>
      </c>
      <c r="I670" s="27" t="str" cm="1">
        <f t="array" ref="I670">IF(H670=0,INDEX(Source1!A:A, 32-BIN2DEC(LEFT($B670,5))),"--")</f>
        <v>--</v>
      </c>
      <c r="J670" s="63" t="str">
        <f t="shared" si="85"/>
        <v>--</v>
      </c>
      <c r="K670" s="27" t="str" cm="1">
        <f t="array" ref="K670">IF(H670=0,INDEX(Dest1!A:A,32-BIN2DEC(MID($B670,6,5))),"--")</f>
        <v>--</v>
      </c>
      <c r="L670" s="27">
        <f t="shared" si="88"/>
        <v>1</v>
      </c>
      <c r="M670" s="27" t="str" cm="1">
        <f t="array" ref="M670">IF(AND(I670&lt;&gt;"CONST",L670=0),INDEX(Source2!A:A,16-BIN2DEC(MID($B670,11,4))),"--")</f>
        <v>--</v>
      </c>
      <c r="N670" s="23" t="str" cm="1">
        <f t="array" ref="N670">IF(AND(I670&lt;&gt;"CONST",L670=0),INDEX('D2'!A:A,4-BIN2DEC(MID($B670,15,2))),"--")</f>
        <v>--</v>
      </c>
      <c r="O670" s="6">
        <f t="shared" si="71"/>
        <v>0</v>
      </c>
      <c r="P670" s="6">
        <f t="shared" si="68"/>
        <v>0</v>
      </c>
      <c r="Q670" s="6">
        <f t="shared" si="69"/>
        <v>0</v>
      </c>
      <c r="R670" s="3" t="str" cm="1">
        <f t="array" ref="R670">INDEX(Types!A:A,1+BIN2DEC(MID($B670,20,2)))</f>
        <v>Control</v>
      </c>
      <c r="S670" s="3" t="str" cm="1">
        <f t="array" ref="S670">IF(R670="ALU",INDEX(ALUOps!A:A,32-BIN2DEC(MID($B670,22,5))),"")</f>
        <v/>
      </c>
      <c r="T670" s="3" t="str" cm="1">
        <f t="array" ref="T670">IF(R670="ALU",INDEX(Tmp!A:A,4-BIN2DEC(MID($B670,27,2))),"")</f>
        <v/>
      </c>
      <c r="U670" s="6" t="str">
        <f t="shared" si="89"/>
        <v/>
      </c>
      <c r="V670" t="str" cm="1">
        <f t="array" ref="V670">IF(R670="Jump",INDEX(Jcond!A:A,16-BIN2DEC(MID($B670,22,4))),"")</f>
        <v/>
      </c>
      <c r="W670" t="str">
        <f t="shared" si="90"/>
        <v/>
      </c>
      <c r="X670" s="5" t="str" cm="1">
        <f t="array" ref="X670">IF(R670="Control",INDEX(IC!A:A,16-BIN2DEC(MID($B670,21,4))),"")</f>
        <v>--</v>
      </c>
      <c r="Y670" s="5" t="str" cm="1">
        <f t="array" ref="Y670">IF(X670="CALL",INDEX(Subroutines!A:A,32-BIN2DEC(MID($B670,25,5))),"")</f>
        <v/>
      </c>
      <c r="Z670" s="5" t="str" cm="1">
        <f t="array" ref="Z670">IF(R670="Control",INDEX(EC!A:A,8-BIN2DEC(MID($B670,25,3))),"")</f>
        <v>--</v>
      </c>
      <c r="AA670" s="5" t="str" cm="1">
        <f t="array" ref="AA670">IF(R670="Control",INDEX(SR!A:A,4-BIN2DEC(MID($B670,28,2))),"")</f>
        <v>--</v>
      </c>
      <c r="AJ670" s="1" t="s">
        <v>633</v>
      </c>
    </row>
    <row r="671" spans="1:36" x14ac:dyDescent="0.25">
      <c r="A671" s="4" t="str">
        <f t="shared" si="86"/>
        <v>29D</v>
      </c>
      <c r="B671" s="2" t="s">
        <v>202</v>
      </c>
      <c r="C671" s="35"/>
      <c r="D671" s="3"/>
      <c r="E671" s="3"/>
      <c r="F671" s="3"/>
      <c r="G671" s="3"/>
      <c r="H671" s="3">
        <f t="shared" si="87"/>
        <v>0</v>
      </c>
      <c r="I671" s="27" t="str" cm="1">
        <f t="array" ref="I671">IF(H671=0,INDEX(Source1!A:A, 32-BIN2DEC(LEFT($B671,5))),"--")</f>
        <v>DI</v>
      </c>
      <c r="J671" s="63" t="str">
        <f t="shared" si="85"/>
        <v>--</v>
      </c>
      <c r="K671" s="27" t="str" cm="1">
        <f t="array" ref="K671">IF(H671=0,INDEX(Dest1!A:A,32-BIN2DEC(MID($B671,6,5))),"--")</f>
        <v>DP</v>
      </c>
      <c r="L671" s="27">
        <f t="shared" si="88"/>
        <v>0</v>
      </c>
      <c r="M671" s="27" t="str" cm="1">
        <f t="array" ref="M671">IF(AND(I671&lt;&gt;"CONST",L671=0),INDEX(Source2!A:A,16-BIN2DEC(MID($B671,11,4))),"--")</f>
        <v>DI</v>
      </c>
      <c r="N671" s="23" t="str" cm="1">
        <f t="array" ref="N671">IF(AND(I671&lt;&gt;"CONST",L671=0),INDEX('D2'!A:A,4-BIN2DEC(MID($B671,15,2))),"--")</f>
        <v>tmpB</v>
      </c>
      <c r="O671" s="6">
        <f t="shared" si="71"/>
        <v>0</v>
      </c>
      <c r="P671" s="6">
        <f t="shared" si="68"/>
        <v>0</v>
      </c>
      <c r="Q671" s="6">
        <f t="shared" si="69"/>
        <v>0</v>
      </c>
      <c r="R671" s="3" t="str" cm="1">
        <f t="array" ref="R671">INDEX(Types!A:A,1+BIN2DEC(MID($B671,20,2)))</f>
        <v>Control</v>
      </c>
      <c r="S671" s="3" t="str" cm="1">
        <f t="array" ref="S671">IF(R671="ALU",INDEX(ALUOps!A:A,32-BIN2DEC(MID($B671,22,5))),"")</f>
        <v/>
      </c>
      <c r="T671" s="3" t="str" cm="1">
        <f t="array" ref="T671">IF(R671="ALU",INDEX(Tmp!A:A,4-BIN2DEC(MID($B671,27,2))),"")</f>
        <v/>
      </c>
      <c r="U671" s="6" t="str">
        <f t="shared" si="89"/>
        <v/>
      </c>
      <c r="V671" t="str" cm="1">
        <f t="array" ref="V671">IF(R671="Jump",INDEX(Jcond!A:A,16-BIN2DEC(MID($B671,22,4))),"")</f>
        <v/>
      </c>
      <c r="W671" t="str">
        <f t="shared" si="90"/>
        <v/>
      </c>
      <c r="X671" s="5" t="str" cm="1">
        <f t="array" ref="X671">IF(R671="Control",INDEX(IC!A:A,16-BIN2DEC(MID($B671,21,4))),"")</f>
        <v>--</v>
      </c>
      <c r="Y671" s="5" t="str" cm="1">
        <f t="array" ref="Y671">IF(X671="CALL",INDEX(Subroutines!A:A,32-BIN2DEC(MID($B671,25,5))),"")</f>
        <v/>
      </c>
      <c r="Z671" s="5" t="str" cm="1">
        <f t="array" ref="Z671">IF(R671="Control",INDEX(EC!A:A,8-BIN2DEC(MID($B671,25,3))),"")</f>
        <v>MW</v>
      </c>
      <c r="AA671" s="5" t="str" cm="1">
        <f t="array" ref="AA671">IF(R671="Control",INDEX(SR!A:A,4-BIN2DEC(MID($B671,28,2))),"")</f>
        <v>ES</v>
      </c>
    </row>
    <row r="672" spans="1:36" x14ac:dyDescent="0.25">
      <c r="A672" s="4" t="str">
        <f t="shared" si="86"/>
        <v>29E</v>
      </c>
      <c r="B672" s="2" t="s">
        <v>203</v>
      </c>
      <c r="C672" s="35"/>
      <c r="D672" s="3"/>
      <c r="E672" s="3"/>
      <c r="F672" s="3"/>
      <c r="G672" s="3"/>
      <c r="H672" s="3">
        <f t="shared" si="87"/>
        <v>0</v>
      </c>
      <c r="I672" s="27" t="str" cm="1">
        <f t="array" ref="I672">IF(H672=0,INDEX(Source1!A:A, 32-BIN2DEC(LEFT($B672,5))),"--")</f>
        <v>SIGMA</v>
      </c>
      <c r="J672" s="63" t="str">
        <f t="shared" si="85"/>
        <v>--</v>
      </c>
      <c r="K672" s="27" t="str" cm="1">
        <f t="array" ref="K672">IF(H672=0,INDEX(Dest1!A:A,32-BIN2DEC(MID($B672,6,5))),"--")</f>
        <v>DI</v>
      </c>
      <c r="L672" s="27">
        <f t="shared" si="88"/>
        <v>1</v>
      </c>
      <c r="M672" s="27" t="str" cm="1">
        <f t="array" ref="M672">IF(AND(I672&lt;&gt;"CONST",L672=0),INDEX(Source2!A:A,16-BIN2DEC(MID($B672,11,4))),"--")</f>
        <v>--</v>
      </c>
      <c r="N672" s="23" t="str" cm="1">
        <f t="array" ref="N672">IF(AND(I672&lt;&gt;"CONST",L672=0),INDEX('D2'!A:A,4-BIN2DEC(MID($B672,15,2))),"--")</f>
        <v>--</v>
      </c>
      <c r="O672" s="6">
        <f t="shared" si="71"/>
        <v>0</v>
      </c>
      <c r="P672" s="6">
        <f t="shared" si="68"/>
        <v>0</v>
      </c>
      <c r="Q672" s="6">
        <f t="shared" si="69"/>
        <v>0</v>
      </c>
      <c r="R672" s="3" t="str" cm="1">
        <f t="array" ref="R672">INDEX(Types!A:A,1+BIN2DEC(MID($B672,20,2)))</f>
        <v>Jump</v>
      </c>
      <c r="S672" s="3" t="str" cm="1">
        <f t="array" ref="S672">IF(R672="ALU",INDEX(ALUOps!A:A,32-BIN2DEC(MID($B672,22,5))),"")</f>
        <v/>
      </c>
      <c r="T672" s="3" t="str" cm="1">
        <f t="array" ref="T672">IF(R672="ALU",INDEX(Tmp!A:A,4-BIN2DEC(MID($B672,27,2))),"")</f>
        <v/>
      </c>
      <c r="U672" s="6" t="str">
        <f t="shared" si="89"/>
        <v/>
      </c>
      <c r="V672" t="str" cm="1">
        <f t="array" ref="V672">IF(R672="Jump",INDEX(Jcond!A:A,16-BIN2DEC(MID($B672,22,4))),"")</f>
        <v>REP</v>
      </c>
      <c r="W672">
        <f t="shared" si="90"/>
        <v>3</v>
      </c>
      <c r="X672" s="5" t="str" cm="1">
        <f t="array" ref="X672">IF(R672="Control",INDEX(IC!A:A,16-BIN2DEC(MID($B672,21,4))),"")</f>
        <v/>
      </c>
      <c r="Y672" s="5" t="str" cm="1">
        <f t="array" ref="Y672">IF(X672="CALL",INDEX(Subroutines!A:A,32-BIN2DEC(MID($B672,25,5))),"")</f>
        <v/>
      </c>
      <c r="Z672" s="5" t="str" cm="1">
        <f t="array" ref="Z672">IF(R672="Control",INDEX(EC!A:A,8-BIN2DEC(MID($B672,25,3))),"")</f>
        <v/>
      </c>
      <c r="AA672" s="5" t="str" cm="1">
        <f t="array" ref="AA672">IF(R672="Control",INDEX(SR!A:A,4-BIN2DEC(MID($B672,28,2))),"")</f>
        <v/>
      </c>
    </row>
    <row r="673" spans="1:36" s="9" customFormat="1" ht="15.75" thickBot="1" x14ac:dyDescent="0.3">
      <c r="A673" s="7" t="str">
        <f t="shared" si="86"/>
        <v>29F</v>
      </c>
      <c r="B673" s="8" t="s">
        <v>163</v>
      </c>
      <c r="C673" s="38"/>
      <c r="D673" s="10"/>
      <c r="E673" s="10"/>
      <c r="F673" s="10"/>
      <c r="G673" s="10"/>
      <c r="H673" s="10">
        <f t="shared" si="87"/>
        <v>0</v>
      </c>
      <c r="I673" s="30" t="str" cm="1">
        <f t="array" ref="I673">IF(H673=0,INDEX(Source1!A:A, 32-BIN2DEC(LEFT($B673,5))),"--")</f>
        <v>LC</v>
      </c>
      <c r="J673" s="66" t="str">
        <f t="shared" si="85"/>
        <v>--</v>
      </c>
      <c r="K673" s="30" t="str" cm="1">
        <f t="array" ref="K673">IF(H673=0,INDEX(Dest1!A:A,32-BIN2DEC(MID($B673,6,5))),"--")</f>
        <v>C</v>
      </c>
      <c r="L673" s="30">
        <f t="shared" si="88"/>
        <v>1</v>
      </c>
      <c r="M673" s="30" t="str" cm="1">
        <f t="array" ref="M673">IF(AND(I673&lt;&gt;"CONST",L673=0),INDEX(Source2!A:A,16-BIN2DEC(MID($B673,11,4))),"--")</f>
        <v>--</v>
      </c>
      <c r="N673" s="26" t="str" cm="1">
        <f t="array" ref="N673">IF(AND(I673&lt;&gt;"CONST",L673=0),INDEX('D2'!A:A,4-BIN2DEC(MID($B673,15,2))),"--")</f>
        <v>--</v>
      </c>
      <c r="O673" s="11">
        <f t="shared" si="71"/>
        <v>0</v>
      </c>
      <c r="P673" s="11">
        <f t="shared" si="68"/>
        <v>0</v>
      </c>
      <c r="Q673" s="11">
        <f t="shared" si="69"/>
        <v>0</v>
      </c>
      <c r="R673" s="10" t="str" cm="1">
        <f t="array" ref="R673">INDEX(Types!A:A,1+BIN2DEC(MID($B673,20,2)))</f>
        <v>Control</v>
      </c>
      <c r="S673" s="10" t="str" cm="1">
        <f t="array" ref="S673">IF(R673="ALU",INDEX(ALUOps!A:A,32-BIN2DEC(MID($B673,22,5))),"")</f>
        <v/>
      </c>
      <c r="T673" s="10" t="str" cm="1">
        <f t="array" ref="T673">IF(R673="ALU",INDEX(Tmp!A:A,4-BIN2DEC(MID($B673,27,2))),"")</f>
        <v/>
      </c>
      <c r="U673" s="11" t="str">
        <f t="shared" si="89"/>
        <v/>
      </c>
      <c r="V673" s="9" t="str" cm="1">
        <f t="array" ref="V673">IF(R673="Jump",INDEX(Jcond!A:A,16-BIN2DEC(MID($B673,22,4))),"")</f>
        <v/>
      </c>
      <c r="W673" s="9" t="str">
        <f t="shared" si="90"/>
        <v/>
      </c>
      <c r="X673" s="54" t="str" cm="1">
        <f t="array" ref="X673">IF(R673="Control",INDEX(IC!A:A,16-BIN2DEC(MID($B673,21,4))),"")</f>
        <v>CALL</v>
      </c>
      <c r="Y673" s="54" t="str" cm="1">
        <f t="array" ref="Y673">IF(X673="CALL",INDEX(Subroutines!A:A,32-BIN2DEC(MID($B673,25,5))),"")</f>
        <v>REP</v>
      </c>
      <c r="Z673" s="54" t="str" cm="1">
        <f t="array" ref="Z673">IF(R673="Control",INDEX(EC!A:A,8-BIN2DEC(MID($B673,25,3))),"")</f>
        <v>MW</v>
      </c>
      <c r="AA673" s="54" t="str" cm="1">
        <f t="array" ref="AA673">IF(R673="Control",INDEX(SR!A:A,4-BIN2DEC(MID($B673,28,2))),"")</f>
        <v>ES</v>
      </c>
      <c r="AE673" s="60"/>
    </row>
    <row r="674" spans="1:36" x14ac:dyDescent="0.25">
      <c r="A674" s="4" t="str">
        <f t="shared" si="86"/>
        <v>2A0</v>
      </c>
      <c r="B674" s="2" t="s">
        <v>145</v>
      </c>
      <c r="C674" s="35"/>
      <c r="D674" s="2" t="s">
        <v>639</v>
      </c>
      <c r="E674" s="2" t="s">
        <v>929</v>
      </c>
      <c r="F674" s="2" t="s">
        <v>462</v>
      </c>
      <c r="G674" s="2"/>
      <c r="H674" s="3">
        <f t="shared" si="87"/>
        <v>0</v>
      </c>
      <c r="I674" s="27" t="str" cm="1">
        <f t="array" ref="I674">IF(H674=0,INDEX(Source1!A:A, 32-BIN2DEC(LEFT($B674,5))),"--")</f>
        <v>SI</v>
      </c>
      <c r="J674" s="63" t="str">
        <f t="shared" si="85"/>
        <v>--</v>
      </c>
      <c r="K674" s="27" t="str" cm="1">
        <f t="array" ref="K674">IF(H674=0,INDEX(Dest1!A:A,32-BIN2DEC(MID($B674,6,5))),"--")</f>
        <v>DP</v>
      </c>
      <c r="L674" s="27">
        <f t="shared" si="88"/>
        <v>1</v>
      </c>
      <c r="M674" s="27" t="str" cm="1">
        <f t="array" ref="M674">IF(AND(I674&lt;&gt;"CONST",L674=0),INDEX(Source2!A:A,16-BIN2DEC(MID($B674,11,4))),"--")</f>
        <v>--</v>
      </c>
      <c r="N674" s="23" t="str" cm="1">
        <f t="array" ref="N674">IF(AND(I674&lt;&gt;"CONST",L674=0),INDEX('D2'!A:A,4-BIN2DEC(MID($B674,15,2))),"--")</f>
        <v>--</v>
      </c>
      <c r="O674" s="6">
        <f t="shared" si="71"/>
        <v>0</v>
      </c>
      <c r="P674" s="6">
        <f t="shared" si="68"/>
        <v>0</v>
      </c>
      <c r="Q674" s="6">
        <f t="shared" si="69"/>
        <v>0</v>
      </c>
      <c r="R674" s="3" t="str" cm="1">
        <f t="array" ref="R674">INDEX(Types!A:A,1+BIN2DEC(MID($B674,20,2)))</f>
        <v>Control</v>
      </c>
      <c r="S674" s="3" t="str" cm="1">
        <f t="array" ref="S674">IF(R674="ALU",INDEX(ALUOps!A:A,32-BIN2DEC(MID($B674,22,5))),"")</f>
        <v/>
      </c>
      <c r="T674" s="3" t="str" cm="1">
        <f t="array" ref="T674">IF(R674="ALU",INDEX(Tmp!A:A,4-BIN2DEC(MID($B674,27,2))),"")</f>
        <v/>
      </c>
      <c r="U674" s="6" t="str">
        <f t="shared" si="89"/>
        <v/>
      </c>
      <c r="V674" t="str" cm="1">
        <f t="array" ref="V674">IF(R674="Jump",INDEX(Jcond!A:A,16-BIN2DEC(MID($B674,22,4))),"")</f>
        <v/>
      </c>
      <c r="W674" t="str">
        <f t="shared" si="90"/>
        <v/>
      </c>
      <c r="X674" s="5" t="str" cm="1">
        <f t="array" ref="X674">IF(R674="Control",INDEX(IC!A:A,16-BIN2DEC(MID($B674,21,4))),"")</f>
        <v>--</v>
      </c>
      <c r="Y674" s="5" t="str" cm="1">
        <f t="array" ref="Y674">IF(X674="CALL",INDEX(Subroutines!A:A,32-BIN2DEC(MID($B674,25,5))),"")</f>
        <v/>
      </c>
      <c r="Z674" s="5" t="str" cm="1">
        <f t="array" ref="Z674">IF(R674="Control",INDEX(EC!A:A,8-BIN2DEC(MID($B674,25,3))),"")</f>
        <v>MR</v>
      </c>
      <c r="AA674" s="5" t="str" cm="1">
        <f t="array" ref="AA674">IF(R674="Control",INDEX(SR!A:A,4-BIN2DEC(MID($B674,28,2))),"")</f>
        <v>--</v>
      </c>
      <c r="AD674" t="s">
        <v>1146</v>
      </c>
      <c r="AJ674" s="1" t="s">
        <v>640</v>
      </c>
    </row>
    <row r="675" spans="1:36" x14ac:dyDescent="0.25">
      <c r="A675" s="4" t="str">
        <f t="shared" si="86"/>
        <v>2A1</v>
      </c>
      <c r="B675" s="2" t="s">
        <v>642</v>
      </c>
      <c r="C675" s="35"/>
      <c r="D675" s="3"/>
      <c r="E675" s="3"/>
      <c r="F675" s="3"/>
      <c r="G675" s="3"/>
      <c r="H675" s="3">
        <f t="shared" si="87"/>
        <v>0</v>
      </c>
      <c r="I675" s="27" t="str" cm="1">
        <f t="array" ref="I675">IF(H675=0,INDEX(Source1!A:A, 32-BIN2DEC(LEFT($B675,5))),"--")</f>
        <v>DIRSZ</v>
      </c>
      <c r="J675" s="63" t="str">
        <f t="shared" si="85"/>
        <v>--</v>
      </c>
      <c r="K675" s="27" t="str" cm="1">
        <f t="array" ref="K675">IF(H675=0,INDEX(Dest1!A:A,32-BIN2DEC(MID($B675,6,5))),"--")</f>
        <v>tmpA</v>
      </c>
      <c r="L675" s="27">
        <f t="shared" si="88"/>
        <v>0</v>
      </c>
      <c r="M675" s="27" t="str" cm="1">
        <f t="array" ref="M675">IF(AND(I675&lt;&gt;"CONST",L675=0),INDEX(Source2!A:A,16-BIN2DEC(MID($B675,11,4))),"--")</f>
        <v>SI</v>
      </c>
      <c r="N675" s="23" t="str" cm="1">
        <f t="array" ref="N675">IF(AND(I675&lt;&gt;"CONST",L675=0),INDEX('D2'!A:A,4-BIN2DEC(MID($B675,15,2))),"--")</f>
        <v>tmpB</v>
      </c>
      <c r="O675" s="6">
        <f t="shared" si="71"/>
        <v>0</v>
      </c>
      <c r="P675" s="6">
        <f t="shared" si="68"/>
        <v>0</v>
      </c>
      <c r="Q675" s="6">
        <f t="shared" si="69"/>
        <v>0</v>
      </c>
      <c r="R675" s="3" t="str" cm="1">
        <f t="array" ref="R675">INDEX(Types!A:A,1+BIN2DEC(MID($B675,20,2)))</f>
        <v>Control</v>
      </c>
      <c r="S675" s="3" t="str" cm="1">
        <f t="array" ref="S675">IF(R675="ALU",INDEX(ALUOps!A:A,32-BIN2DEC(MID($B675,22,5))),"")</f>
        <v/>
      </c>
      <c r="T675" s="3" t="str" cm="1">
        <f t="array" ref="T675">IF(R675="ALU",INDEX(Tmp!A:A,4-BIN2DEC(MID($B675,27,2))),"")</f>
        <v/>
      </c>
      <c r="U675" s="6" t="str">
        <f t="shared" si="89"/>
        <v/>
      </c>
      <c r="V675" t="str" cm="1">
        <f t="array" ref="V675">IF(R675="Jump",INDEX(Jcond!A:A,16-BIN2DEC(MID($B675,22,4))),"")</f>
        <v/>
      </c>
      <c r="W675" t="str">
        <f t="shared" si="90"/>
        <v/>
      </c>
      <c r="X675" s="5" t="str" cm="1">
        <f t="array" ref="X675">IF(R675="Control",INDEX(IC!A:A,16-BIN2DEC(MID($B675,21,4))),"")</f>
        <v>--</v>
      </c>
      <c r="Y675" s="5" t="str" cm="1">
        <f t="array" ref="Y675">IF(X675="CALL",INDEX(Subroutines!A:A,32-BIN2DEC(MID($B675,25,5))),"")</f>
        <v/>
      </c>
      <c r="Z675" s="5" t="str" cm="1">
        <f t="array" ref="Z675">IF(R675="Control",INDEX(EC!A:A,8-BIN2DEC(MID($B675,25,3))),"")</f>
        <v>--</v>
      </c>
      <c r="AA675" s="5" t="str" cm="1">
        <f t="array" ref="AA675">IF(R675="Control",INDEX(SR!A:A,4-BIN2DEC(MID($B675,28,2))),"")</f>
        <v>--</v>
      </c>
    </row>
    <row r="676" spans="1:36" x14ac:dyDescent="0.25">
      <c r="A676" s="4" t="str">
        <f t="shared" si="86"/>
        <v>2A2</v>
      </c>
      <c r="B676" s="2" t="s">
        <v>352</v>
      </c>
      <c r="C676" s="35"/>
      <c r="D676" s="3"/>
      <c r="E676" s="3"/>
      <c r="F676" s="3"/>
      <c r="G676" s="3"/>
      <c r="H676" s="3">
        <f t="shared" si="87"/>
        <v>0</v>
      </c>
      <c r="I676" s="27" t="str" cm="1">
        <f t="array" ref="I676">IF(H676=0,INDEX(Source1!A:A, 32-BIN2DEC(LEFT($B676,5))),"--")</f>
        <v>D</v>
      </c>
      <c r="J676" s="63" t="str">
        <f t="shared" si="85"/>
        <v>--</v>
      </c>
      <c r="K676" s="27" t="str" cm="1">
        <f t="array" ref="K676">IF(H676=0,INDEX(Dest1!A:A,32-BIN2DEC(MID($B676,6,5))),"--")</f>
        <v>DP</v>
      </c>
      <c r="L676" s="27">
        <f t="shared" si="88"/>
        <v>1</v>
      </c>
      <c r="M676" s="27" t="str" cm="1">
        <f t="array" ref="M676">IF(AND(I676&lt;&gt;"CONST",L676=0),INDEX(Source2!A:A,16-BIN2DEC(MID($B676,11,4))),"--")</f>
        <v>--</v>
      </c>
      <c r="N676" s="23" t="str" cm="1">
        <f t="array" ref="N676">IF(AND(I676&lt;&gt;"CONST",L676=0),INDEX('D2'!A:A,4-BIN2DEC(MID($B676,15,2))),"--")</f>
        <v>--</v>
      </c>
      <c r="O676" s="6">
        <f t="shared" si="71"/>
        <v>0</v>
      </c>
      <c r="P676" s="6">
        <f t="shared" si="68"/>
        <v>0</v>
      </c>
      <c r="Q676" s="6">
        <f t="shared" si="69"/>
        <v>1</v>
      </c>
      <c r="R676" s="3" t="str" cm="1">
        <f t="array" ref="R676">INDEX(Types!A:A,1+BIN2DEC(MID($B676,20,2)))</f>
        <v>Control</v>
      </c>
      <c r="S676" s="3" t="str" cm="1">
        <f t="array" ref="S676">IF(R676="ALU",INDEX(ALUOps!A:A,32-BIN2DEC(MID($B676,22,5))),"")</f>
        <v/>
      </c>
      <c r="T676" s="3" t="str" cm="1">
        <f t="array" ref="T676">IF(R676="ALU",INDEX(Tmp!A:A,4-BIN2DEC(MID($B676,27,2))),"")</f>
        <v/>
      </c>
      <c r="U676" s="6" t="str">
        <f t="shared" si="89"/>
        <v/>
      </c>
      <c r="V676" t="str" cm="1">
        <f t="array" ref="V676">IF(R676="Jump",INDEX(Jcond!A:A,16-BIN2DEC(MID($B676,22,4))),"")</f>
        <v/>
      </c>
      <c r="W676" t="str">
        <f t="shared" si="90"/>
        <v/>
      </c>
      <c r="X676" s="5" t="str" cm="1">
        <f t="array" ref="X676">IF(R676="Control",INDEX(IC!A:A,16-BIN2DEC(MID($B676,21,4))),"")</f>
        <v>--</v>
      </c>
      <c r="Y676" s="5" t="str" cm="1">
        <f t="array" ref="Y676">IF(X676="CALL",INDEX(Subroutines!A:A,32-BIN2DEC(MID($B676,25,5))),"")</f>
        <v/>
      </c>
      <c r="Z676" s="5" t="str" cm="1">
        <f t="array" ref="Z676">IF(R676="Control",INDEX(EC!A:A,8-BIN2DEC(MID($B676,25,3))),"")</f>
        <v>MW</v>
      </c>
      <c r="AA676" s="5" t="str" cm="1">
        <f t="array" ref="AA676">IF(R676="Control",INDEX(SR!A:A,4-BIN2DEC(MID($B676,28,2))),"")</f>
        <v>None</v>
      </c>
    </row>
    <row r="677" spans="1:36" s="9" customFormat="1" ht="15.75" thickBot="1" x14ac:dyDescent="0.3">
      <c r="A677" s="7" t="str">
        <f t="shared" si="86"/>
        <v>2A3</v>
      </c>
      <c r="B677" s="8" t="s">
        <v>207</v>
      </c>
      <c r="C677" s="38"/>
      <c r="D677" s="10"/>
      <c r="E677" s="10"/>
      <c r="F677" s="10"/>
      <c r="G677" s="10"/>
      <c r="H677" s="10">
        <f t="shared" si="87"/>
        <v>0</v>
      </c>
      <c r="I677" s="30" t="str" cm="1">
        <f t="array" ref="I677">IF(H677=0,INDEX(Source1!A:A, 32-BIN2DEC(LEFT($B677,5))),"--")</f>
        <v>SIGMA</v>
      </c>
      <c r="J677" s="66" t="str">
        <f t="shared" si="85"/>
        <v>--</v>
      </c>
      <c r="K677" s="30" t="str" cm="1">
        <f t="array" ref="K677">IF(H677=0,INDEX(Dest1!A:A,32-BIN2DEC(MID($B677,6,5))),"--")</f>
        <v>SI</v>
      </c>
      <c r="L677" s="30">
        <f t="shared" si="88"/>
        <v>1</v>
      </c>
      <c r="M677" s="30" t="str" cm="1">
        <f t="array" ref="M677">IF(AND(I677&lt;&gt;"CONST",L677=0),INDEX(Source2!A:A,16-BIN2DEC(MID($B677,11,4))),"--")</f>
        <v>--</v>
      </c>
      <c r="N677" s="26" t="str" cm="1">
        <f t="array" ref="N677">IF(AND(I677&lt;&gt;"CONST",L677=0),INDEX('D2'!A:A,4-BIN2DEC(MID($B677,15,2))),"--")</f>
        <v>--</v>
      </c>
      <c r="O677" s="11">
        <f t="shared" si="71"/>
        <v>0</v>
      </c>
      <c r="P677" s="11">
        <f t="shared" si="68"/>
        <v>0</v>
      </c>
      <c r="Q677" s="11">
        <f t="shared" si="69"/>
        <v>0</v>
      </c>
      <c r="R677" s="10" t="str" cm="1">
        <f t="array" ref="R677">INDEX(Types!A:A,1+BIN2DEC(MID($B677,20,2)))</f>
        <v>Control</v>
      </c>
      <c r="S677" s="10" t="str" cm="1">
        <f t="array" ref="S677">IF(R677="ALU",INDEX(ALUOps!A:A,32-BIN2DEC(MID($B677,22,5))),"")</f>
        <v/>
      </c>
      <c r="T677" s="10" t="str" cm="1">
        <f t="array" ref="T677">IF(R677="ALU",INDEX(Tmp!A:A,4-BIN2DEC(MID($B677,27,2))),"")</f>
        <v/>
      </c>
      <c r="U677" s="11" t="str">
        <f t="shared" si="89"/>
        <v/>
      </c>
      <c r="V677" s="9" t="str" cm="1">
        <f t="array" ref="V677">IF(R677="Jump",INDEX(Jcond!A:A,16-BIN2DEC(MID($B677,22,4))),"")</f>
        <v/>
      </c>
      <c r="W677" s="9" t="str">
        <f t="shared" si="90"/>
        <v/>
      </c>
      <c r="X677" s="54" t="str" cm="1">
        <f t="array" ref="X677">IF(R677="Control",INDEX(IC!A:A,16-BIN2DEC(MID($B677,21,4))),"")</f>
        <v>--</v>
      </c>
      <c r="Y677" s="54" t="str" cm="1">
        <f t="array" ref="Y677">IF(X677="CALL",INDEX(Subroutines!A:A,32-BIN2DEC(MID($B677,25,5))),"")</f>
        <v/>
      </c>
      <c r="Z677" s="54" t="str" cm="1">
        <f t="array" ref="Z677">IF(R677="Control",INDEX(EC!A:A,8-BIN2DEC(MID($B677,25,3))),"")</f>
        <v>--</v>
      </c>
      <c r="AA677" s="54" t="str" cm="1">
        <f t="array" ref="AA677">IF(R677="Control",INDEX(SR!A:A,4-BIN2DEC(MID($B677,28,2))),"")</f>
        <v>--</v>
      </c>
      <c r="AE677" s="60"/>
    </row>
    <row r="678" spans="1:36" x14ac:dyDescent="0.25">
      <c r="A678" s="4" t="str">
        <f t="shared" si="86"/>
        <v>2A4</v>
      </c>
      <c r="B678" s="2" t="s">
        <v>154</v>
      </c>
      <c r="C678" s="35"/>
      <c r="D678" s="2" t="s">
        <v>641</v>
      </c>
      <c r="E678" s="2" t="s">
        <v>931</v>
      </c>
      <c r="F678" s="2" t="s">
        <v>462</v>
      </c>
      <c r="G678" s="2"/>
      <c r="H678" s="3">
        <f t="shared" si="87"/>
        <v>0</v>
      </c>
      <c r="I678" s="27" t="str" cm="1">
        <f t="array" ref="I678">IF(H678=0,INDEX(Source1!A:A, 32-BIN2DEC(LEFT($B678,5))),"--")</f>
        <v>C</v>
      </c>
      <c r="J678" s="63" t="str">
        <f t="shared" si="85"/>
        <v>--</v>
      </c>
      <c r="K678" s="27" t="str" cm="1">
        <f t="array" ref="K678">IF(H678=0,INDEX(Dest1!A:A,32-BIN2DEC(MID($B678,6,5))),"--")</f>
        <v>LC</v>
      </c>
      <c r="L678" s="27">
        <f t="shared" si="88"/>
        <v>0</v>
      </c>
      <c r="M678" s="27" t="str" cm="1">
        <f t="array" ref="M678">IF(AND(I678&lt;&gt;"CONST",L678=0),INDEX(Source2!A:A,16-BIN2DEC(MID($B678,11,4))),"--")</f>
        <v>C</v>
      </c>
      <c r="N678" s="23" t="str" cm="1">
        <f t="array" ref="N678">IF(AND(I678&lt;&gt;"CONST",L678=0),INDEX('D2'!A:A,4-BIN2DEC(MID($B678,15,2))),"--")</f>
        <v>tmpB</v>
      </c>
      <c r="O678" s="6">
        <f t="shared" si="71"/>
        <v>0</v>
      </c>
      <c r="P678" s="6">
        <f t="shared" si="68"/>
        <v>0</v>
      </c>
      <c r="Q678" s="6">
        <f t="shared" si="69"/>
        <v>0</v>
      </c>
      <c r="R678" s="3" t="str" cm="1">
        <f t="array" ref="R678">INDEX(Types!A:A,1+BIN2DEC(MID($B678,20,2)))</f>
        <v>ALU</v>
      </c>
      <c r="S678" s="3" t="str" cm="1">
        <f t="array" ref="S678">IF(R678="ALU",INDEX(ALUOps!A:A,32-BIN2DEC(MID($B678,22,5))),"")</f>
        <v>PASS</v>
      </c>
      <c r="T678" s="3" t="str" cm="1">
        <f t="array" ref="T678">IF(R678="ALU",INDEX(Tmp!A:A,4-BIN2DEC(MID($B678,27,2))),"")</f>
        <v>tmpB</v>
      </c>
      <c r="U678" s="6">
        <f t="shared" si="89"/>
        <v>0</v>
      </c>
      <c r="V678" t="str" cm="1">
        <f t="array" ref="V678">IF(R678="Jump",INDEX(Jcond!A:A,16-BIN2DEC(MID($B678,22,4))),"")</f>
        <v/>
      </c>
      <c r="W678" t="str">
        <f t="shared" si="90"/>
        <v/>
      </c>
      <c r="X678" s="5" t="str" cm="1">
        <f t="array" ref="X678">IF(R678="Control",INDEX(IC!A:A,16-BIN2DEC(MID($B678,21,4))),"")</f>
        <v/>
      </c>
      <c r="Y678" s="5" t="str" cm="1">
        <f t="array" ref="Y678">IF(X678="CALL",INDEX(Subroutines!A:A,32-BIN2DEC(MID($B678,25,5))),"")</f>
        <v/>
      </c>
      <c r="Z678" s="5" t="str" cm="1">
        <f t="array" ref="Z678">IF(R678="Control",INDEX(EC!A:A,8-BIN2DEC(MID($B678,25,3))),"")</f>
        <v/>
      </c>
      <c r="AA678" s="5" t="str" cm="1">
        <f t="array" ref="AA678">IF(R678="Control",INDEX(SR!A:A,4-BIN2DEC(MID($B678,28,2))),"")</f>
        <v/>
      </c>
      <c r="AD678" t="s">
        <v>1148</v>
      </c>
      <c r="AJ678" s="1" t="s">
        <v>640</v>
      </c>
    </row>
    <row r="679" spans="1:36" x14ac:dyDescent="0.25">
      <c r="A679" s="4" t="str">
        <f t="shared" si="86"/>
        <v>2A5</v>
      </c>
      <c r="B679" s="2" t="s">
        <v>156</v>
      </c>
      <c r="C679" s="35"/>
      <c r="D679" s="3"/>
      <c r="E679" s="3"/>
      <c r="F679" s="3"/>
      <c r="G679" s="3"/>
      <c r="H679" s="3">
        <f t="shared" si="87"/>
        <v>0</v>
      </c>
      <c r="I679" s="27" t="str" cm="1">
        <f t="array" ref="I679">IF(H679=0,INDEX(Source1!A:A, 32-BIN2DEC(LEFT($B679,5))),"--")</f>
        <v>SIGMA</v>
      </c>
      <c r="J679" s="63" t="str">
        <f t="shared" si="85"/>
        <v>--</v>
      </c>
      <c r="K679" s="27" t="str" cm="1">
        <f t="array" ref="K679">IF(H679=0,INDEX(Dest1!A:A,32-BIN2DEC(MID($B679,6,5))),"--")</f>
        <v>NULL</v>
      </c>
      <c r="L679" s="27">
        <f t="shared" si="88"/>
        <v>1</v>
      </c>
      <c r="M679" s="27" t="str" cm="1">
        <f t="array" ref="M679">IF(AND(I679&lt;&gt;"CONST",L679=0),INDEX(Source2!A:A,16-BIN2DEC(MID($B679,11,4))),"--")</f>
        <v>--</v>
      </c>
      <c r="N679" s="23" t="str" cm="1">
        <f t="array" ref="N679">IF(AND(I679&lt;&gt;"CONST",L679=0),INDEX('D2'!A:A,4-BIN2DEC(MID($B679,15,2))),"--")</f>
        <v>--</v>
      </c>
      <c r="O679" s="6">
        <f t="shared" si="71"/>
        <v>0</v>
      </c>
      <c r="P679" s="6">
        <f t="shared" si="68"/>
        <v>0</v>
      </c>
      <c r="Q679" s="6">
        <f t="shared" si="69"/>
        <v>0</v>
      </c>
      <c r="R679" s="3" t="str" cm="1">
        <f t="array" ref="R679">INDEX(Types!A:A,1+BIN2DEC(MID($B679,20,2)))</f>
        <v>ALU</v>
      </c>
      <c r="S679" s="3" t="str" cm="1">
        <f t="array" ref="S679">IF(R679="ALU",INDEX(ALUOps!A:A,32-BIN2DEC(MID($B679,22,5))),"")</f>
        <v>ADD</v>
      </c>
      <c r="T679" s="3" t="str" cm="1">
        <f t="array" ref="T679">IF(R679="ALU",INDEX(Tmp!A:A,4-BIN2DEC(MID($B679,27,2))),"")</f>
        <v>tmpC</v>
      </c>
      <c r="U679" s="6">
        <f t="shared" si="89"/>
        <v>0</v>
      </c>
      <c r="V679" t="str" cm="1">
        <f t="array" ref="V679">IF(R679="Jump",INDEX(Jcond!A:A,16-BIN2DEC(MID($B679,22,4))),"")</f>
        <v/>
      </c>
      <c r="W679" t="str">
        <f t="shared" si="90"/>
        <v/>
      </c>
      <c r="X679" s="5" t="str" cm="1">
        <f t="array" ref="X679">IF(R679="Control",INDEX(IC!A:A,16-BIN2DEC(MID($B679,21,4))),"")</f>
        <v/>
      </c>
      <c r="Y679" s="5" t="str" cm="1">
        <f t="array" ref="Y679">IF(X679="CALL",INDEX(Subroutines!A:A,32-BIN2DEC(MID($B679,25,5))),"")</f>
        <v/>
      </c>
      <c r="Z679" s="5" t="str" cm="1">
        <f t="array" ref="Z679">IF(R679="Control",INDEX(EC!A:A,8-BIN2DEC(MID($B679,25,3))),"")</f>
        <v/>
      </c>
      <c r="AA679" s="5" t="str" cm="1">
        <f t="array" ref="AA679">IF(R679="Control",INDEX(SR!A:A,4-BIN2DEC(MID($B679,28,2))),"")</f>
        <v/>
      </c>
    </row>
    <row r="680" spans="1:36" x14ac:dyDescent="0.25">
      <c r="A680" s="4" t="str">
        <f t="shared" si="86"/>
        <v>2A6</v>
      </c>
      <c r="B680" s="2" t="s">
        <v>157</v>
      </c>
      <c r="C680" s="35"/>
      <c r="D680" s="3"/>
      <c r="E680" s="3"/>
      <c r="F680" s="3"/>
      <c r="G680" s="3"/>
      <c r="H680" s="3">
        <f t="shared" si="87"/>
        <v>0</v>
      </c>
      <c r="I680" s="27" t="str" cm="1">
        <f t="array" ref="I680">IF(H680=0,INDEX(Source1!A:A, 32-BIN2DEC(LEFT($B680,5))),"--")</f>
        <v>DIRSZ</v>
      </c>
      <c r="J680" s="63" t="str">
        <f t="shared" si="85"/>
        <v>--</v>
      </c>
      <c r="K680" s="27" t="str" cm="1">
        <f t="array" ref="K680">IF(H680=0,INDEX(Dest1!A:A,32-BIN2DEC(MID($B680,6,5))),"--")</f>
        <v>tmpC</v>
      </c>
      <c r="L680" s="27">
        <f t="shared" si="88"/>
        <v>1</v>
      </c>
      <c r="M680" s="27" t="str" cm="1">
        <f t="array" ref="M680">IF(AND(I680&lt;&gt;"CONST",L680=0),INDEX(Source2!A:A,16-BIN2DEC(MID($B680,11,4))),"--")</f>
        <v>--</v>
      </c>
      <c r="N680" s="23" t="str" cm="1">
        <f t="array" ref="N680">IF(AND(I680&lt;&gt;"CONST",L680=0),INDEX('D2'!A:A,4-BIN2DEC(MID($B680,15,2))),"--")</f>
        <v>--</v>
      </c>
      <c r="O680" s="6">
        <f t="shared" si="71"/>
        <v>0</v>
      </c>
      <c r="P680" s="6">
        <f t="shared" si="68"/>
        <v>0</v>
      </c>
      <c r="Q680" s="6">
        <f t="shared" si="69"/>
        <v>0</v>
      </c>
      <c r="R680" s="3" t="str" cm="1">
        <f t="array" ref="R680">INDEX(Types!A:A,1+BIN2DEC(MID($B680,20,2)))</f>
        <v>Jump</v>
      </c>
      <c r="S680" s="3" t="str" cm="1">
        <f t="array" ref="S680">IF(R680="ALU",INDEX(ALUOps!A:A,32-BIN2DEC(MID($B680,22,5))),"")</f>
        <v/>
      </c>
      <c r="T680" s="3" t="str" cm="1">
        <f t="array" ref="T680">IF(R680="ALU",INDEX(Tmp!A:A,4-BIN2DEC(MID($B680,27,2))),"")</f>
        <v/>
      </c>
      <c r="U680" s="6" t="str">
        <f t="shared" si="89"/>
        <v/>
      </c>
      <c r="V680" t="str" cm="1">
        <f t="array" ref="V680">IF(R680="Jump",INDEX(Jcond!A:A,16-BIN2DEC(MID($B680,22,4))),"")</f>
        <v>JZ</v>
      </c>
      <c r="W680">
        <f t="shared" si="90"/>
        <v>7</v>
      </c>
      <c r="X680" s="5" t="str" cm="1">
        <f t="array" ref="X680">IF(R680="Control",INDEX(IC!A:A,16-BIN2DEC(MID($B680,21,4))),"")</f>
        <v/>
      </c>
      <c r="Y680" s="5" t="str" cm="1">
        <f t="array" ref="Y680">IF(X680="CALL",INDEX(Subroutines!A:A,32-BIN2DEC(MID($B680,25,5))),"")</f>
        <v/>
      </c>
      <c r="Z680" s="5" t="str" cm="1">
        <f t="array" ref="Z680">IF(R680="Control",INDEX(EC!A:A,8-BIN2DEC(MID($B680,25,3))),"")</f>
        <v/>
      </c>
      <c r="AA680" s="5" t="str" cm="1">
        <f t="array" ref="AA680">IF(R680="Control",INDEX(SR!A:A,4-BIN2DEC(MID($B680,28,2))),"")</f>
        <v/>
      </c>
    </row>
    <row r="681" spans="1:36" x14ac:dyDescent="0.25">
      <c r="A681" s="4" t="str">
        <f t="shared" si="86"/>
        <v>2A7</v>
      </c>
      <c r="B681" s="2" t="s">
        <v>210</v>
      </c>
      <c r="C681" s="35"/>
      <c r="D681" s="3"/>
      <c r="E681" s="3"/>
      <c r="F681" s="3"/>
      <c r="G681" s="3"/>
      <c r="H681" s="3">
        <f t="shared" si="87"/>
        <v>0</v>
      </c>
      <c r="I681" s="27" t="str" cm="1">
        <f t="array" ref="I681">IF(H681=0,INDEX(Source1!A:A, 32-BIN2DEC(LEFT($B681,5))),"--")</f>
        <v>SI</v>
      </c>
      <c r="J681" s="63" t="str">
        <f t="shared" si="85"/>
        <v>--</v>
      </c>
      <c r="K681" s="27" t="str" cm="1">
        <f t="array" ref="K681">IF(H681=0,INDEX(Dest1!A:A,32-BIN2DEC(MID($B681,6,5))),"--")</f>
        <v>DP</v>
      </c>
      <c r="L681" s="27">
        <f t="shared" si="88"/>
        <v>0</v>
      </c>
      <c r="M681" s="27" t="str" cm="1">
        <f t="array" ref="M681">IF(AND(I681&lt;&gt;"CONST",L681=0),INDEX(Source2!A:A,16-BIN2DEC(MID($B681,11,4))),"--")</f>
        <v>SI</v>
      </c>
      <c r="N681" s="23" t="str" cm="1">
        <f t="array" ref="N681">IF(AND(I681&lt;&gt;"CONST",L681=0),INDEX('D2'!A:A,4-BIN2DEC(MID($B681,15,2))),"--")</f>
        <v>tmpB</v>
      </c>
      <c r="O681" s="6">
        <f t="shared" si="71"/>
        <v>0</v>
      </c>
      <c r="P681" s="6">
        <f t="shared" si="68"/>
        <v>0</v>
      </c>
      <c r="Q681" s="6">
        <f t="shared" si="69"/>
        <v>0</v>
      </c>
      <c r="R681" s="3" t="str" cm="1">
        <f t="array" ref="R681">INDEX(Types!A:A,1+BIN2DEC(MID($B681,20,2)))</f>
        <v>Control</v>
      </c>
      <c r="S681" s="3" t="str" cm="1">
        <f t="array" ref="S681">IF(R681="ALU",INDEX(ALUOps!A:A,32-BIN2DEC(MID($B681,22,5))),"")</f>
        <v/>
      </c>
      <c r="T681" s="3" t="str" cm="1">
        <f t="array" ref="T681">IF(R681="ALU",INDEX(Tmp!A:A,4-BIN2DEC(MID($B681,27,2))),"")</f>
        <v/>
      </c>
      <c r="U681" s="6" t="str">
        <f t="shared" si="89"/>
        <v/>
      </c>
      <c r="V681" t="str" cm="1">
        <f t="array" ref="V681">IF(R681="Jump",INDEX(Jcond!A:A,16-BIN2DEC(MID($B681,22,4))),"")</f>
        <v/>
      </c>
      <c r="W681" t="str">
        <f t="shared" si="90"/>
        <v/>
      </c>
      <c r="X681" s="5" t="str" cm="1">
        <f t="array" ref="X681">IF(R681="Control",INDEX(IC!A:A,16-BIN2DEC(MID($B681,21,4))),"")</f>
        <v>--</v>
      </c>
      <c r="Y681" s="5" t="str" cm="1">
        <f t="array" ref="Y681">IF(X681="CALL",INDEX(Subroutines!A:A,32-BIN2DEC(MID($B681,25,5))),"")</f>
        <v/>
      </c>
      <c r="Z681" s="5" t="str" cm="1">
        <f t="array" ref="Z681">IF(R681="Control",INDEX(EC!A:A,8-BIN2DEC(MID($B681,25,3))),"")</f>
        <v>MR</v>
      </c>
      <c r="AA681" s="5" t="str" cm="1">
        <f t="array" ref="AA681">IF(R681="Control",INDEX(SR!A:A,4-BIN2DEC(MID($B681,28,2))),"")</f>
        <v>--</v>
      </c>
    </row>
    <row r="682" spans="1:36" x14ac:dyDescent="0.25">
      <c r="A682" s="4" t="str">
        <f t="shared" si="86"/>
        <v>2A8</v>
      </c>
      <c r="B682" s="2" t="s">
        <v>207</v>
      </c>
      <c r="C682" s="35"/>
      <c r="D682" s="2" t="s">
        <v>643</v>
      </c>
      <c r="E682" s="2" t="s">
        <v>931</v>
      </c>
      <c r="F682" s="2" t="s">
        <v>928</v>
      </c>
      <c r="G682" s="2"/>
      <c r="H682" s="3">
        <f t="shared" si="87"/>
        <v>0</v>
      </c>
      <c r="I682" s="27" t="str" cm="1">
        <f t="array" ref="I682">IF(H682=0,INDEX(Source1!A:A, 32-BIN2DEC(LEFT($B682,5))),"--")</f>
        <v>SIGMA</v>
      </c>
      <c r="J682" s="63" t="str">
        <f t="shared" si="85"/>
        <v>--</v>
      </c>
      <c r="K682" s="27" t="str" cm="1">
        <f t="array" ref="K682">IF(H682=0,INDEX(Dest1!A:A,32-BIN2DEC(MID($B682,6,5))),"--")</f>
        <v>SI</v>
      </c>
      <c r="L682" s="27">
        <f t="shared" si="88"/>
        <v>1</v>
      </c>
      <c r="M682" s="27" t="str" cm="1">
        <f t="array" ref="M682">IF(AND(I682&lt;&gt;"CONST",L682=0),INDEX(Source2!A:A,16-BIN2DEC(MID($B682,11,4))),"--")</f>
        <v>--</v>
      </c>
      <c r="N682" s="23" t="str" cm="1">
        <f t="array" ref="N682">IF(AND(I682&lt;&gt;"CONST",L682=0),INDEX('D2'!A:A,4-BIN2DEC(MID($B682,15,2))),"--")</f>
        <v>--</v>
      </c>
      <c r="O682" s="6">
        <f t="shared" si="71"/>
        <v>0</v>
      </c>
      <c r="P682" s="6">
        <f t="shared" si="68"/>
        <v>0</v>
      </c>
      <c r="Q682" s="6">
        <f t="shared" si="69"/>
        <v>0</v>
      </c>
      <c r="R682" s="3" t="str" cm="1">
        <f t="array" ref="R682">INDEX(Types!A:A,1+BIN2DEC(MID($B682,20,2)))</f>
        <v>Control</v>
      </c>
      <c r="S682" s="3" t="str" cm="1">
        <f t="array" ref="S682">IF(R682="ALU",INDEX(ALUOps!A:A,32-BIN2DEC(MID($B682,22,5))),"")</f>
        <v/>
      </c>
      <c r="T682" s="3" t="str" cm="1">
        <f t="array" ref="T682">IF(R682="ALU",INDEX(Tmp!A:A,4-BIN2DEC(MID($B682,27,2))),"")</f>
        <v/>
      </c>
      <c r="U682" s="6" t="str">
        <f t="shared" si="89"/>
        <v/>
      </c>
      <c r="V682" t="str" cm="1">
        <f t="array" ref="V682">IF(R682="Jump",INDEX(Jcond!A:A,16-BIN2DEC(MID($B682,22,4))),"")</f>
        <v/>
      </c>
      <c r="W682" t="str">
        <f t="shared" si="90"/>
        <v/>
      </c>
      <c r="X682" s="5" t="str" cm="1">
        <f t="array" ref="X682">IF(R682="Control",INDEX(IC!A:A,16-BIN2DEC(MID($B682,21,4))),"")</f>
        <v>--</v>
      </c>
      <c r="Y682" s="5" t="str" cm="1">
        <f t="array" ref="Y682">IF(X682="CALL",INDEX(Subroutines!A:A,32-BIN2DEC(MID($B682,25,5))),"")</f>
        <v/>
      </c>
      <c r="Z682" s="5" t="str" cm="1">
        <f t="array" ref="Z682">IF(R682="Control",INDEX(EC!A:A,8-BIN2DEC(MID($B682,25,3))),"")</f>
        <v>--</v>
      </c>
      <c r="AA682" s="5" t="str" cm="1">
        <f t="array" ref="AA682">IF(R682="Control",INDEX(SR!A:A,4-BIN2DEC(MID($B682,28,2))),"")</f>
        <v>--</v>
      </c>
      <c r="AJ682" s="1" t="s">
        <v>640</v>
      </c>
    </row>
    <row r="683" spans="1:36" x14ac:dyDescent="0.25">
      <c r="A683" s="4" t="str">
        <f t="shared" si="86"/>
        <v>2A9</v>
      </c>
      <c r="B683" s="2" t="s">
        <v>646</v>
      </c>
      <c r="C683" s="35"/>
      <c r="D683" s="3"/>
      <c r="E683" s="3"/>
      <c r="F683" s="3"/>
      <c r="G683" s="3"/>
      <c r="H683" s="3">
        <f t="shared" si="87"/>
        <v>0</v>
      </c>
      <c r="I683" s="27" t="str" cm="1">
        <f t="array" ref="I683">IF(H683=0,INDEX(Source1!A:A, 32-BIN2DEC(LEFT($B683,5))),"--")</f>
        <v>D</v>
      </c>
      <c r="J683" s="63" t="str">
        <f t="shared" si="85"/>
        <v>--</v>
      </c>
      <c r="K683" s="27" t="str" cm="1">
        <f t="array" ref="K683">IF(H683=0,INDEX(Dest1!A:A,32-BIN2DEC(MID($B683,6,5))),"--")</f>
        <v>DP</v>
      </c>
      <c r="L683" s="27">
        <f t="shared" si="88"/>
        <v>1</v>
      </c>
      <c r="M683" s="27" t="str" cm="1">
        <f t="array" ref="M683">IF(AND(I683&lt;&gt;"CONST",L683=0),INDEX(Source2!A:A,16-BIN2DEC(MID($B683,11,4))),"--")</f>
        <v>--</v>
      </c>
      <c r="N683" s="23" t="str" cm="1">
        <f t="array" ref="N683">IF(AND(I683&lt;&gt;"CONST",L683=0),INDEX('D2'!A:A,4-BIN2DEC(MID($B683,15,2))),"--")</f>
        <v>--</v>
      </c>
      <c r="O683" s="6">
        <f t="shared" si="71"/>
        <v>0</v>
      </c>
      <c r="P683" s="6">
        <f t="shared" si="68"/>
        <v>0</v>
      </c>
      <c r="Q683" s="6">
        <f t="shared" si="69"/>
        <v>0</v>
      </c>
      <c r="R683" s="3" t="str" cm="1">
        <f t="array" ref="R683">INDEX(Types!A:A,1+BIN2DEC(MID($B683,20,2)))</f>
        <v>Control</v>
      </c>
      <c r="S683" s="3" t="str" cm="1">
        <f t="array" ref="S683">IF(R683="ALU",INDEX(ALUOps!A:A,32-BIN2DEC(MID($B683,22,5))),"")</f>
        <v/>
      </c>
      <c r="T683" s="3" t="str" cm="1">
        <f t="array" ref="T683">IF(R683="ALU",INDEX(Tmp!A:A,4-BIN2DEC(MID($B683,27,2))),"")</f>
        <v/>
      </c>
      <c r="U683" s="6" t="str">
        <f t="shared" si="89"/>
        <v/>
      </c>
      <c r="V683" t="str" cm="1">
        <f t="array" ref="V683">IF(R683="Jump",INDEX(Jcond!A:A,16-BIN2DEC(MID($B683,22,4))),"")</f>
        <v/>
      </c>
      <c r="W683" t="str">
        <f t="shared" si="90"/>
        <v/>
      </c>
      <c r="X683" s="5" t="str" cm="1">
        <f t="array" ref="X683">IF(R683="Control",INDEX(IC!A:A,16-BIN2DEC(MID($B683,21,4))),"")</f>
        <v>--</v>
      </c>
      <c r="Y683" s="5" t="str" cm="1">
        <f t="array" ref="Y683">IF(X683="CALL",INDEX(Subroutines!A:A,32-BIN2DEC(MID($B683,25,5))),"")</f>
        <v/>
      </c>
      <c r="Z683" s="5" t="str" cm="1">
        <f t="array" ref="Z683">IF(R683="Control",INDEX(EC!A:A,8-BIN2DEC(MID($B683,25,3))),"")</f>
        <v>MW</v>
      </c>
      <c r="AA683" s="5" t="str" cm="1">
        <f t="array" ref="AA683">IF(R683="Control",INDEX(SR!A:A,4-BIN2DEC(MID($B683,28,2))),"")</f>
        <v>None</v>
      </c>
    </row>
    <row r="684" spans="1:36" x14ac:dyDescent="0.25">
      <c r="A684" s="4" t="str">
        <f t="shared" si="86"/>
        <v>2AA</v>
      </c>
      <c r="B684" s="2" t="s">
        <v>184</v>
      </c>
      <c r="C684" s="35"/>
      <c r="D684" s="3"/>
      <c r="E684" s="3"/>
      <c r="F684" s="3"/>
      <c r="G684" s="3"/>
      <c r="H684" s="3">
        <f t="shared" si="87"/>
        <v>1</v>
      </c>
      <c r="I684" s="27" t="str" cm="1">
        <f t="array" ref="I684">IF(H684=0,INDEX(Source1!A:A, 32-BIN2DEC(LEFT($B684,5))),"--")</f>
        <v>--</v>
      </c>
      <c r="J684" s="63" t="str">
        <f t="shared" si="85"/>
        <v>--</v>
      </c>
      <c r="K684" s="27" t="str" cm="1">
        <f t="array" ref="K684">IF(H684=0,INDEX(Dest1!A:A,32-BIN2DEC(MID($B684,6,5))),"--")</f>
        <v>--</v>
      </c>
      <c r="L684" s="27">
        <f t="shared" si="88"/>
        <v>1</v>
      </c>
      <c r="M684" s="27" t="str" cm="1">
        <f t="array" ref="M684">IF(AND(I684&lt;&gt;"CONST",L684=0),INDEX(Source2!A:A,16-BIN2DEC(MID($B684,11,4))),"--")</f>
        <v>--</v>
      </c>
      <c r="N684" s="23" t="str" cm="1">
        <f t="array" ref="N684">IF(AND(I684&lt;&gt;"CONST",L684=0),INDEX('D2'!A:A,4-BIN2DEC(MID($B684,15,2))),"--")</f>
        <v>--</v>
      </c>
      <c r="O684" s="6">
        <f t="shared" si="71"/>
        <v>0</v>
      </c>
      <c r="P684" s="6">
        <f t="shared" si="68"/>
        <v>0</v>
      </c>
      <c r="Q684" s="6">
        <f t="shared" si="69"/>
        <v>0</v>
      </c>
      <c r="R684" s="3" t="str" cm="1">
        <f t="array" ref="R684">INDEX(Types!A:A,1+BIN2DEC(MID($B684,20,2)))</f>
        <v>Jump</v>
      </c>
      <c r="S684" s="3" t="str" cm="1">
        <f t="array" ref="S684">IF(R684="ALU",INDEX(ALUOps!A:A,32-BIN2DEC(MID($B684,22,5))),"")</f>
        <v/>
      </c>
      <c r="T684" s="3" t="str" cm="1">
        <f t="array" ref="T684">IF(R684="ALU",INDEX(Tmp!A:A,4-BIN2DEC(MID($B684,27,2))),"")</f>
        <v/>
      </c>
      <c r="U684" s="6" t="str">
        <f t="shared" si="89"/>
        <v/>
      </c>
      <c r="V684" t="str" cm="1">
        <f t="array" ref="V684">IF(R684="Jump",INDEX(Jcond!A:A,16-BIN2DEC(MID($B684,22,4))),"")</f>
        <v>REP</v>
      </c>
      <c r="W684">
        <f t="shared" si="90"/>
        <v>3</v>
      </c>
      <c r="X684" s="5" t="str" cm="1">
        <f t="array" ref="X684">IF(R684="Control",INDEX(IC!A:A,16-BIN2DEC(MID($B684,21,4))),"")</f>
        <v/>
      </c>
      <c r="Y684" s="5" t="str" cm="1">
        <f t="array" ref="Y684">IF(X684="CALL",INDEX(Subroutines!A:A,32-BIN2DEC(MID($B684,25,5))),"")</f>
        <v/>
      </c>
      <c r="Z684" s="5" t="str" cm="1">
        <f t="array" ref="Z684">IF(R684="Control",INDEX(EC!A:A,8-BIN2DEC(MID($B684,25,3))),"")</f>
        <v/>
      </c>
      <c r="AA684" s="5" t="str" cm="1">
        <f t="array" ref="AA684">IF(R684="Control",INDEX(SR!A:A,4-BIN2DEC(MID($B684,28,2))),"")</f>
        <v/>
      </c>
    </row>
    <row r="685" spans="1:36" s="9" customFormat="1" ht="15.75" thickBot="1" x14ac:dyDescent="0.3">
      <c r="A685" s="7" t="str">
        <f t="shared" si="86"/>
        <v>2AB</v>
      </c>
      <c r="B685" s="8" t="s">
        <v>163</v>
      </c>
      <c r="C685" s="38"/>
      <c r="D685" s="10"/>
      <c r="E685" s="10"/>
      <c r="F685" s="10"/>
      <c r="G685" s="10"/>
      <c r="H685" s="10">
        <f t="shared" si="87"/>
        <v>0</v>
      </c>
      <c r="I685" s="30" t="str" cm="1">
        <f t="array" ref="I685">IF(H685=0,INDEX(Source1!A:A, 32-BIN2DEC(LEFT($B685,5))),"--")</f>
        <v>LC</v>
      </c>
      <c r="J685" s="66" t="str">
        <f t="shared" si="85"/>
        <v>--</v>
      </c>
      <c r="K685" s="30" t="str" cm="1">
        <f t="array" ref="K685">IF(H685=0,INDEX(Dest1!A:A,32-BIN2DEC(MID($B685,6,5))),"--")</f>
        <v>C</v>
      </c>
      <c r="L685" s="30">
        <f t="shared" si="88"/>
        <v>1</v>
      </c>
      <c r="M685" s="30" t="str" cm="1">
        <f t="array" ref="M685">IF(AND(I685&lt;&gt;"CONST",L685=0),INDEX(Source2!A:A,16-BIN2DEC(MID($B685,11,4))),"--")</f>
        <v>--</v>
      </c>
      <c r="N685" s="26" t="str" cm="1">
        <f t="array" ref="N685">IF(AND(I685&lt;&gt;"CONST",L685=0),INDEX('D2'!A:A,4-BIN2DEC(MID($B685,15,2))),"--")</f>
        <v>--</v>
      </c>
      <c r="O685" s="11">
        <f t="shared" si="71"/>
        <v>0</v>
      </c>
      <c r="P685" s="11">
        <f t="shared" si="68"/>
        <v>0</v>
      </c>
      <c r="Q685" s="11">
        <f t="shared" si="69"/>
        <v>0</v>
      </c>
      <c r="R685" s="10" t="str" cm="1">
        <f t="array" ref="R685">INDEX(Types!A:A,1+BIN2DEC(MID($B685,20,2)))</f>
        <v>Control</v>
      </c>
      <c r="S685" s="10" t="str" cm="1">
        <f t="array" ref="S685">IF(R685="ALU",INDEX(ALUOps!A:A,32-BIN2DEC(MID($B685,22,5))),"")</f>
        <v/>
      </c>
      <c r="T685" s="10" t="str" cm="1">
        <f t="array" ref="T685">IF(R685="ALU",INDEX(Tmp!A:A,4-BIN2DEC(MID($B685,27,2))),"")</f>
        <v/>
      </c>
      <c r="U685" s="11" t="str">
        <f t="shared" si="89"/>
        <v/>
      </c>
      <c r="V685" s="9" t="str" cm="1">
        <f t="array" ref="V685">IF(R685="Jump",INDEX(Jcond!A:A,16-BIN2DEC(MID($B685,22,4))),"")</f>
        <v/>
      </c>
      <c r="W685" s="9" t="str">
        <f t="shared" si="90"/>
        <v/>
      </c>
      <c r="X685" s="54" t="str" cm="1">
        <f t="array" ref="X685">IF(R685="Control",INDEX(IC!A:A,16-BIN2DEC(MID($B685,21,4))),"")</f>
        <v>CALL</v>
      </c>
      <c r="Y685" s="54" t="str" cm="1">
        <f t="array" ref="Y685">IF(X685="CALL",INDEX(Subroutines!A:A,32-BIN2DEC(MID($B685,25,5))),"")</f>
        <v>REP</v>
      </c>
      <c r="Z685" s="54" t="str" cm="1">
        <f t="array" ref="Z685">IF(R685="Control",INDEX(EC!A:A,8-BIN2DEC(MID($B685,25,3))),"")</f>
        <v>MW</v>
      </c>
      <c r="AA685" s="54" t="str" cm="1">
        <f t="array" ref="AA685">IF(R685="Control",INDEX(SR!A:A,4-BIN2DEC(MID($B685,28,2))),"")</f>
        <v>ES</v>
      </c>
      <c r="AE685" s="60"/>
    </row>
    <row r="686" spans="1:36" x14ac:dyDescent="0.25">
      <c r="A686" s="4" t="str">
        <f t="shared" si="86"/>
        <v>2AC</v>
      </c>
      <c r="B686" s="2" t="s">
        <v>647</v>
      </c>
      <c r="C686" s="35"/>
      <c r="D686" s="2" t="s">
        <v>644</v>
      </c>
      <c r="E686" s="2" t="s">
        <v>935</v>
      </c>
      <c r="F686" s="2" t="s">
        <v>462</v>
      </c>
      <c r="G686" s="2"/>
      <c r="H686" s="3">
        <f t="shared" si="87"/>
        <v>0</v>
      </c>
      <c r="I686" s="27" t="str" cm="1">
        <f t="array" ref="I686">IF(H686=0,INDEX(Source1!A:A, 32-BIN2DEC(LEFT($B686,5))),"--")</f>
        <v>OP1</v>
      </c>
      <c r="J686" s="63" t="str">
        <f t="shared" si="85"/>
        <v>--</v>
      </c>
      <c r="K686" s="27" t="str" cm="1">
        <f t="array" ref="K686">IF(H686=0,INDEX(Dest1!A:A,32-BIN2DEC(MID($B686,6,5))),"--")</f>
        <v>tmpB</v>
      </c>
      <c r="L686" s="27">
        <f t="shared" si="88"/>
        <v>0</v>
      </c>
      <c r="M686" s="27" t="str" cm="1">
        <f t="array" ref="M686">IF(AND(I686&lt;&gt;"CONST",L686=0),INDEX(Source2!A:A,16-BIN2DEC(MID($B686,11,4))),"--")</f>
        <v>C</v>
      </c>
      <c r="N686" s="23" t="str" cm="1">
        <f t="array" ref="N686">IF(AND(I686&lt;&gt;"CONST",L686=0),INDEX('D2'!A:A,4-BIN2DEC(MID($B686,15,2))),"--")</f>
        <v>tmpA</v>
      </c>
      <c r="O686" s="6">
        <f t="shared" si="71"/>
        <v>0</v>
      </c>
      <c r="P686" s="6">
        <f t="shared" si="68"/>
        <v>0</v>
      </c>
      <c r="Q686" s="6">
        <f t="shared" si="69"/>
        <v>0</v>
      </c>
      <c r="R686" s="3" t="str" cm="1">
        <f t="array" ref="R686">INDEX(Types!A:A,1+BIN2DEC(MID($B686,20,2)))</f>
        <v>ALU</v>
      </c>
      <c r="S686" s="3" t="str" cm="1">
        <f t="array" ref="S686">IF(R686="ALU",INDEX(ALUOps!A:A,32-BIN2DEC(MID($B686,22,5))),"")</f>
        <v>BITM</v>
      </c>
      <c r="T686" s="3" t="str" cm="1">
        <f t="array" ref="T686">IF(R686="ALU",INDEX(Tmp!A:A,4-BIN2DEC(MID($B686,27,2))),"")</f>
        <v>tmpA</v>
      </c>
      <c r="U686" s="6">
        <f t="shared" si="89"/>
        <v>0</v>
      </c>
      <c r="V686" t="str" cm="1">
        <f t="array" ref="V686">IF(R686="Jump",INDEX(Jcond!A:A,16-BIN2DEC(MID($B686,22,4))),"")</f>
        <v/>
      </c>
      <c r="W686" t="str">
        <f t="shared" si="90"/>
        <v/>
      </c>
      <c r="X686" s="5" t="str" cm="1">
        <f t="array" ref="X686">IF(R686="Control",INDEX(IC!A:A,16-BIN2DEC(MID($B686,21,4))),"")</f>
        <v/>
      </c>
      <c r="Y686" s="5" t="str" cm="1">
        <f t="array" ref="Y686">IF(X686="CALL",INDEX(Subroutines!A:A,32-BIN2DEC(MID($B686,25,5))),"")</f>
        <v/>
      </c>
      <c r="Z686" s="5" t="str" cm="1">
        <f t="array" ref="Z686">IF(R686="Control",INDEX(EC!A:A,8-BIN2DEC(MID($B686,25,3))),"")</f>
        <v/>
      </c>
      <c r="AA686" s="5" t="str" cm="1">
        <f t="array" ref="AA686">IF(R686="Control",INDEX(SR!A:A,4-BIN2DEC(MID($B686,28,2))),"")</f>
        <v/>
      </c>
      <c r="AC686" t="s">
        <v>1167</v>
      </c>
      <c r="AD686" t="s">
        <v>1073</v>
      </c>
      <c r="AJ686" s="1" t="s">
        <v>645</v>
      </c>
    </row>
    <row r="687" spans="1:36" x14ac:dyDescent="0.25">
      <c r="A687" s="4" t="str">
        <f t="shared" si="86"/>
        <v>2AD</v>
      </c>
      <c r="B687" s="2" t="s">
        <v>650</v>
      </c>
      <c r="C687" s="35"/>
      <c r="D687" s="3"/>
      <c r="E687" s="3"/>
      <c r="F687" s="3"/>
      <c r="G687" s="3"/>
      <c r="H687" s="3">
        <f t="shared" si="87"/>
        <v>0</v>
      </c>
      <c r="I687" s="27" t="str" cm="1">
        <f t="array" ref="I687">IF(H687=0,INDEX(Source1!A:A, 32-BIN2DEC(LEFT($B687,5))),"--")</f>
        <v>ONES</v>
      </c>
      <c r="J687" s="63" t="str">
        <f t="shared" si="85"/>
        <v>--</v>
      </c>
      <c r="K687" s="27" t="str" cm="1">
        <f t="array" ref="K687">IF(H687=0,INDEX(Dest1!A:A,32-BIN2DEC(MID($B687,6,5))),"--")</f>
        <v>tmpA</v>
      </c>
      <c r="L687" s="27">
        <f t="shared" si="88"/>
        <v>1</v>
      </c>
      <c r="M687" s="27" t="str" cm="1">
        <f t="array" ref="M687">IF(AND(I687&lt;&gt;"CONST",L687=0),INDEX(Source2!A:A,16-BIN2DEC(MID($B687,11,4))),"--")</f>
        <v>--</v>
      </c>
      <c r="N687" s="23" t="str" cm="1">
        <f t="array" ref="N687">IF(AND(I687&lt;&gt;"CONST",L687=0),INDEX('D2'!A:A,4-BIN2DEC(MID($B687,15,2))),"--")</f>
        <v>--</v>
      </c>
      <c r="O687" s="6">
        <f t="shared" si="71"/>
        <v>0</v>
      </c>
      <c r="P687" s="6">
        <f t="shared" si="68"/>
        <v>0</v>
      </c>
      <c r="Q687" s="6">
        <f t="shared" si="69"/>
        <v>0</v>
      </c>
      <c r="R687" s="3" t="str" cm="1">
        <f t="array" ref="R687">INDEX(Types!A:A,1+BIN2DEC(MID($B687,20,2)))</f>
        <v>ALU</v>
      </c>
      <c r="S687" s="3" t="str" cm="1">
        <f t="array" ref="S687">IF(R687="ALU",INDEX(ALUOps!A:A,32-BIN2DEC(MID($B687,22,5))),"")</f>
        <v>AND</v>
      </c>
      <c r="T687" s="3" t="str" cm="1">
        <f t="array" ref="T687">IF(R687="ALU",INDEX(Tmp!A:A,4-BIN2DEC(MID($B687,27,2))),"")</f>
        <v>tmpA</v>
      </c>
      <c r="U687" s="6">
        <f t="shared" si="89"/>
        <v>0</v>
      </c>
      <c r="V687" t="str" cm="1">
        <f t="array" ref="V687">IF(R687="Jump",INDEX(Jcond!A:A,16-BIN2DEC(MID($B687,22,4))),"")</f>
        <v/>
      </c>
      <c r="W687" t="str">
        <f t="shared" si="90"/>
        <v/>
      </c>
      <c r="X687" s="5" t="str" cm="1">
        <f t="array" ref="X687">IF(R687="Control",INDEX(IC!A:A,16-BIN2DEC(MID($B687,21,4))),"")</f>
        <v/>
      </c>
      <c r="Y687" s="5" t="str" cm="1">
        <f t="array" ref="Y687">IF(X687="CALL",INDEX(Subroutines!A:A,32-BIN2DEC(MID($B687,25,5))),"")</f>
        <v/>
      </c>
      <c r="Z687" s="5" t="str" cm="1">
        <f t="array" ref="Z687">IF(R687="Control",INDEX(EC!A:A,8-BIN2DEC(MID($B687,25,3))),"")</f>
        <v/>
      </c>
      <c r="AA687" s="5" t="str" cm="1">
        <f t="array" ref="AA687">IF(R687="Control",INDEX(SR!A:A,4-BIN2DEC(MID($B687,28,2))),"")</f>
        <v/>
      </c>
    </row>
    <row r="688" spans="1:36" x14ac:dyDescent="0.25">
      <c r="A688" s="4" t="str">
        <f t="shared" si="86"/>
        <v>2AE</v>
      </c>
      <c r="B688" s="2" t="s">
        <v>218</v>
      </c>
      <c r="C688" s="35"/>
      <c r="D688" s="3"/>
      <c r="E688" s="3"/>
      <c r="F688" s="3"/>
      <c r="G688" s="3"/>
      <c r="H688" s="3">
        <f t="shared" si="87"/>
        <v>0</v>
      </c>
      <c r="I688" s="27" t="str" cm="1">
        <f t="array" ref="I688">IF(H688=0,INDEX(Source1!A:A, 32-BIN2DEC(LEFT($B688,5))),"--")</f>
        <v>SIGMA</v>
      </c>
      <c r="J688" s="63" t="str">
        <f t="shared" si="85"/>
        <v>--</v>
      </c>
      <c r="K688" s="27" t="str" cm="1">
        <f t="array" ref="K688">IF(H688=0,INDEX(Dest1!A:A,32-BIN2DEC(MID($B688,6,5))),"--")</f>
        <v>NULL</v>
      </c>
      <c r="L688" s="27">
        <f t="shared" si="88"/>
        <v>1</v>
      </c>
      <c r="M688" s="27" t="str" cm="1">
        <f t="array" ref="M688">IF(AND(I688&lt;&gt;"CONST",L688=0),INDEX(Source2!A:A,16-BIN2DEC(MID($B688,11,4))),"--")</f>
        <v>--</v>
      </c>
      <c r="N688" s="23" t="str" cm="1">
        <f t="array" ref="N688">IF(AND(I688&lt;&gt;"CONST",L688=0),INDEX('D2'!A:A,4-BIN2DEC(MID($B688,15,2))),"--")</f>
        <v>--</v>
      </c>
      <c r="O688" s="6">
        <f t="shared" si="71"/>
        <v>0</v>
      </c>
      <c r="P688" s="6">
        <f t="shared" si="68"/>
        <v>1</v>
      </c>
      <c r="Q688" s="6">
        <f t="shared" si="69"/>
        <v>1</v>
      </c>
      <c r="R688" s="3" t="str" cm="1">
        <f t="array" ref="R688">INDEX(Types!A:A,1+BIN2DEC(MID($B688,20,2)))</f>
        <v>Control</v>
      </c>
      <c r="S688" s="3" t="str" cm="1">
        <f t="array" ref="S688">IF(R688="ALU",INDEX(ALUOps!A:A,32-BIN2DEC(MID($B688,22,5))),"")</f>
        <v/>
      </c>
      <c r="T688" s="3" t="str" cm="1">
        <f t="array" ref="T688">IF(R688="ALU",INDEX(Tmp!A:A,4-BIN2DEC(MID($B688,27,2))),"")</f>
        <v/>
      </c>
      <c r="U688" s="6" t="str">
        <f t="shared" si="89"/>
        <v/>
      </c>
      <c r="V688" t="str" cm="1">
        <f t="array" ref="V688">IF(R688="Jump",INDEX(Jcond!A:A,16-BIN2DEC(MID($B688,22,4))),"")</f>
        <v/>
      </c>
      <c r="W688" t="str">
        <f t="shared" si="90"/>
        <v/>
      </c>
      <c r="X688" s="5" t="str" cm="1">
        <f t="array" ref="X688">IF(R688="Control",INDEX(IC!A:A,16-BIN2DEC(MID($B688,21,4))),"")</f>
        <v>--</v>
      </c>
      <c r="Y688" s="5" t="str" cm="1">
        <f t="array" ref="Y688">IF(X688="CALL",INDEX(Subroutines!A:A,32-BIN2DEC(MID($B688,25,5))),"")</f>
        <v/>
      </c>
      <c r="Z688" s="5" t="str" cm="1">
        <f t="array" ref="Z688">IF(R688="Control",INDEX(EC!A:A,8-BIN2DEC(MID($B688,25,3))),"")</f>
        <v>--</v>
      </c>
      <c r="AA688" s="5" t="str" cm="1">
        <f t="array" ref="AA688">IF(R688="Control",INDEX(SR!A:A,4-BIN2DEC(MID($B688,28,2))),"")</f>
        <v>--</v>
      </c>
    </row>
    <row r="689" spans="1:36" s="20" customFormat="1" ht="15.75" thickBot="1" x14ac:dyDescent="0.3">
      <c r="A689" s="17" t="str">
        <f t="shared" si="86"/>
        <v>2AF</v>
      </c>
      <c r="B689" s="18" t="s">
        <v>4</v>
      </c>
      <c r="C689" s="37"/>
      <c r="D689" s="19"/>
      <c r="E689" s="19"/>
      <c r="F689" s="19"/>
      <c r="G689" s="19"/>
      <c r="H689" s="19">
        <f t="shared" si="87"/>
        <v>1</v>
      </c>
      <c r="I689" s="29" t="str" cm="1">
        <f t="array" ref="I689">IF(H689=0,INDEX(Source1!A:A, 32-BIN2DEC(LEFT($B689,5))),"--")</f>
        <v>--</v>
      </c>
      <c r="J689" s="65" t="str">
        <f t="shared" si="85"/>
        <v>--</v>
      </c>
      <c r="K689" s="29" t="str" cm="1">
        <f t="array" ref="K689">IF(H689=0,INDEX(Dest1!A:A,32-BIN2DEC(MID($B689,6,5))),"--")</f>
        <v>--</v>
      </c>
      <c r="L689" s="29">
        <f t="shared" si="88"/>
        <v>1</v>
      </c>
      <c r="M689" s="29" t="str" cm="1">
        <f t="array" ref="M689">IF(AND(I689&lt;&gt;"CONST",L689=0),INDEX(Source2!A:A,16-BIN2DEC(MID($B689,11,4))),"--")</f>
        <v>--</v>
      </c>
      <c r="N689" s="25" t="str" cm="1">
        <f t="array" ref="N689">IF(AND(I689&lt;&gt;"CONST",L689=0),INDEX('D2'!A:A,4-BIN2DEC(MID($B689,15,2))),"--")</f>
        <v>--</v>
      </c>
      <c r="O689" s="21">
        <f t="shared" si="71"/>
        <v>0</v>
      </c>
      <c r="P689" s="21">
        <f t="shared" si="68"/>
        <v>0</v>
      </c>
      <c r="Q689" s="21">
        <f t="shared" si="69"/>
        <v>0</v>
      </c>
      <c r="R689" s="19" t="str" cm="1">
        <f t="array" ref="R689">INDEX(Types!A:A,1+BIN2DEC(MID($B689,20,2)))</f>
        <v>Control</v>
      </c>
      <c r="S689" s="19" t="str" cm="1">
        <f t="array" ref="S689">IF(R689="ALU",INDEX(ALUOps!A:A,32-BIN2DEC(MID($B689,22,5))),"")</f>
        <v/>
      </c>
      <c r="T689" s="19" t="str" cm="1">
        <f t="array" ref="T689">IF(R689="ALU",INDEX(Tmp!A:A,4-BIN2DEC(MID($B689,27,2))),"")</f>
        <v/>
      </c>
      <c r="U689" s="21" t="str">
        <f t="shared" si="89"/>
        <v/>
      </c>
      <c r="V689" s="20" t="str" cm="1">
        <f t="array" ref="V689">IF(R689="Jump",INDEX(Jcond!A:A,16-BIN2DEC(MID($B689,22,4))),"")</f>
        <v/>
      </c>
      <c r="W689" s="20" t="str">
        <f t="shared" si="90"/>
        <v/>
      </c>
      <c r="X689" s="53" t="str" cm="1">
        <f t="array" ref="X689">IF(R689="Control",INDEX(IC!A:A,16-BIN2DEC(MID($B689,21,4))),"")</f>
        <v>--</v>
      </c>
      <c r="Y689" s="53" t="str" cm="1">
        <f t="array" ref="Y689">IF(X689="CALL",INDEX(Subroutines!A:A,32-BIN2DEC(MID($B689,25,5))),"")</f>
        <v/>
      </c>
      <c r="Z689" s="53" t="str" cm="1">
        <f t="array" ref="Z689">IF(R689="Control",INDEX(EC!A:A,8-BIN2DEC(MID($B689,25,3))),"")</f>
        <v>--</v>
      </c>
      <c r="AA689" s="53" t="str" cm="1">
        <f t="array" ref="AA689">IF(R689="Control",INDEX(SR!A:A,4-BIN2DEC(MID($B689,28,2))),"")</f>
        <v>--</v>
      </c>
      <c r="AE689" s="59"/>
    </row>
    <row r="690" spans="1:36" x14ac:dyDescent="0.25">
      <c r="A690" s="4" t="str">
        <f t="shared" si="86"/>
        <v>2B0</v>
      </c>
      <c r="B690" s="2" t="s">
        <v>651</v>
      </c>
      <c r="C690" s="35"/>
      <c r="D690" s="2" t="s">
        <v>648</v>
      </c>
      <c r="E690" s="2" t="s">
        <v>935</v>
      </c>
      <c r="F690" s="2" t="s">
        <v>462</v>
      </c>
      <c r="G690" s="2"/>
      <c r="H690" s="3">
        <f t="shared" si="87"/>
        <v>0</v>
      </c>
      <c r="I690" s="27" t="str" cm="1">
        <f t="array" ref="I690">IF(H690=0,INDEX(Source1!A:A, 32-BIN2DEC(LEFT($B690,5))),"--")</f>
        <v>OP1</v>
      </c>
      <c r="J690" s="63" t="str">
        <f t="shared" si="85"/>
        <v>--</v>
      </c>
      <c r="K690" s="27" t="str" cm="1">
        <f t="array" ref="K690">IF(H690=0,INDEX(Dest1!A:A,32-BIN2DEC(MID($B690,6,5))),"--")</f>
        <v>tmpB</v>
      </c>
      <c r="L690" s="27">
        <f t="shared" si="88"/>
        <v>0</v>
      </c>
      <c r="M690" s="27" t="str" cm="1">
        <f t="array" ref="M690">IF(AND(I690&lt;&gt;"CONST",L690=0),INDEX(Source2!A:A,16-BIN2DEC(MID($B690,11,4))),"--")</f>
        <v>Q</v>
      </c>
      <c r="N690" s="23" t="str" cm="1">
        <f t="array" ref="N690">IF(AND(I690&lt;&gt;"CONST",L690=0),INDEX('D2'!A:A,4-BIN2DEC(MID($B690,15,2))),"--")</f>
        <v>tmpA</v>
      </c>
      <c r="O690" s="6">
        <f t="shared" si="71"/>
        <v>0</v>
      </c>
      <c r="P690" s="6">
        <f t="shared" si="68"/>
        <v>0</v>
      </c>
      <c r="Q690" s="6">
        <f t="shared" si="69"/>
        <v>0</v>
      </c>
      <c r="R690" s="3" t="str" cm="1">
        <f t="array" ref="R690">INDEX(Types!A:A,1+BIN2DEC(MID($B690,20,2)))</f>
        <v>ALU</v>
      </c>
      <c r="S690" s="3" t="str" cm="1">
        <f t="array" ref="S690">IF(R690="ALU",INDEX(ALUOps!A:A,32-BIN2DEC(MID($B690,22,5))),"")</f>
        <v>BITM</v>
      </c>
      <c r="T690" s="3" t="str" cm="1">
        <f t="array" ref="T690">IF(R690="ALU",INDEX(Tmp!A:A,4-BIN2DEC(MID($B690,27,2))),"")</f>
        <v>tmpA</v>
      </c>
      <c r="U690" s="6">
        <f t="shared" si="89"/>
        <v>0</v>
      </c>
      <c r="V690" t="str" cm="1">
        <f t="array" ref="V690">IF(R690="Jump",INDEX(Jcond!A:A,16-BIN2DEC(MID($B690,22,4))),"")</f>
        <v/>
      </c>
      <c r="W690" t="str">
        <f t="shared" si="90"/>
        <v/>
      </c>
      <c r="X690" s="5" t="str" cm="1">
        <f t="array" ref="X690">IF(R690="Control",INDEX(IC!A:A,16-BIN2DEC(MID($B690,21,4))),"")</f>
        <v/>
      </c>
      <c r="Y690" s="5" t="str" cm="1">
        <f t="array" ref="Y690">IF(X690="CALL",INDEX(Subroutines!A:A,32-BIN2DEC(MID($B690,25,5))),"")</f>
        <v/>
      </c>
      <c r="Z690" s="5" t="str" cm="1">
        <f t="array" ref="Z690">IF(R690="Control",INDEX(EC!A:A,8-BIN2DEC(MID($B690,25,3))),"")</f>
        <v/>
      </c>
      <c r="AA690" s="5" t="str" cm="1">
        <f t="array" ref="AA690">IF(R690="Control",INDEX(SR!A:A,4-BIN2DEC(MID($B690,28,2))),"")</f>
        <v/>
      </c>
      <c r="AC690" t="s">
        <v>1167</v>
      </c>
      <c r="AD690" t="s">
        <v>1074</v>
      </c>
      <c r="AJ690" s="1" t="s">
        <v>649</v>
      </c>
    </row>
    <row r="691" spans="1:36" x14ac:dyDescent="0.25">
      <c r="A691" s="4" t="str">
        <f t="shared" si="86"/>
        <v>2B1</v>
      </c>
      <c r="B691" s="2" t="s">
        <v>650</v>
      </c>
      <c r="C691" s="35"/>
      <c r="D691" s="3"/>
      <c r="E691" s="3"/>
      <c r="F691" s="3"/>
      <c r="G691" s="3"/>
      <c r="H691" s="3">
        <f t="shared" si="87"/>
        <v>0</v>
      </c>
      <c r="I691" s="27" t="str" cm="1">
        <f t="array" ref="I691">IF(H691=0,INDEX(Source1!A:A, 32-BIN2DEC(LEFT($B691,5))),"--")</f>
        <v>ONES</v>
      </c>
      <c r="J691" s="63" t="str">
        <f t="shared" si="85"/>
        <v>--</v>
      </c>
      <c r="K691" s="27" t="str" cm="1">
        <f t="array" ref="K691">IF(H691=0,INDEX(Dest1!A:A,32-BIN2DEC(MID($B691,6,5))),"--")</f>
        <v>tmpA</v>
      </c>
      <c r="L691" s="27">
        <f t="shared" si="88"/>
        <v>1</v>
      </c>
      <c r="M691" s="27" t="str" cm="1">
        <f t="array" ref="M691">IF(AND(I691&lt;&gt;"CONST",L691=0),INDEX(Source2!A:A,16-BIN2DEC(MID($B691,11,4))),"--")</f>
        <v>--</v>
      </c>
      <c r="N691" s="23" t="str" cm="1">
        <f t="array" ref="N691">IF(AND(I691&lt;&gt;"CONST",L691=0),INDEX('D2'!A:A,4-BIN2DEC(MID($B691,15,2))),"--")</f>
        <v>--</v>
      </c>
      <c r="O691" s="6">
        <f t="shared" si="71"/>
        <v>0</v>
      </c>
      <c r="P691" s="6">
        <f t="shared" si="68"/>
        <v>0</v>
      </c>
      <c r="Q691" s="6">
        <f t="shared" si="69"/>
        <v>0</v>
      </c>
      <c r="R691" s="3" t="str" cm="1">
        <f t="array" ref="R691">INDEX(Types!A:A,1+BIN2DEC(MID($B691,20,2)))</f>
        <v>ALU</v>
      </c>
      <c r="S691" s="3" t="str" cm="1">
        <f t="array" ref="S691">IF(R691="ALU",INDEX(ALUOps!A:A,32-BIN2DEC(MID($B691,22,5))),"")</f>
        <v>AND</v>
      </c>
      <c r="T691" s="3" t="str" cm="1">
        <f t="array" ref="T691">IF(R691="ALU",INDEX(Tmp!A:A,4-BIN2DEC(MID($B691,27,2))),"")</f>
        <v>tmpA</v>
      </c>
      <c r="U691" s="6">
        <f t="shared" si="89"/>
        <v>0</v>
      </c>
      <c r="V691" t="str" cm="1">
        <f t="array" ref="V691">IF(R691="Jump",INDEX(Jcond!A:A,16-BIN2DEC(MID($B691,22,4))),"")</f>
        <v/>
      </c>
      <c r="W691" t="str">
        <f t="shared" si="90"/>
        <v/>
      </c>
      <c r="X691" s="5" t="str" cm="1">
        <f t="array" ref="X691">IF(R691="Control",INDEX(IC!A:A,16-BIN2DEC(MID($B691,21,4))),"")</f>
        <v/>
      </c>
      <c r="Y691" s="5" t="str" cm="1">
        <f t="array" ref="Y691">IF(X691="CALL",INDEX(Subroutines!A:A,32-BIN2DEC(MID($B691,25,5))),"")</f>
        <v/>
      </c>
      <c r="Z691" s="5" t="str" cm="1">
        <f t="array" ref="Z691">IF(R691="Control",INDEX(EC!A:A,8-BIN2DEC(MID($B691,25,3))),"")</f>
        <v/>
      </c>
      <c r="AA691" s="5" t="str" cm="1">
        <f t="array" ref="AA691">IF(R691="Control",INDEX(SR!A:A,4-BIN2DEC(MID($B691,28,2))),"")</f>
        <v/>
      </c>
    </row>
    <row r="692" spans="1:36" x14ac:dyDescent="0.25">
      <c r="A692" s="4" t="str">
        <f t="shared" si="86"/>
        <v>2B2</v>
      </c>
      <c r="B692" s="2" t="s">
        <v>218</v>
      </c>
      <c r="C692" s="35"/>
      <c r="D692" s="3"/>
      <c r="E692" s="3"/>
      <c r="F692" s="3"/>
      <c r="G692" s="3"/>
      <c r="H692" s="3">
        <f t="shared" si="87"/>
        <v>0</v>
      </c>
      <c r="I692" s="27" t="str" cm="1">
        <f t="array" ref="I692">IF(H692=0,INDEX(Source1!A:A, 32-BIN2DEC(LEFT($B692,5))),"--")</f>
        <v>SIGMA</v>
      </c>
      <c r="J692" s="63" t="str">
        <f t="shared" si="85"/>
        <v>--</v>
      </c>
      <c r="K692" s="27" t="str" cm="1">
        <f t="array" ref="K692">IF(H692=0,INDEX(Dest1!A:A,32-BIN2DEC(MID($B692,6,5))),"--")</f>
        <v>NULL</v>
      </c>
      <c r="L692" s="27">
        <f t="shared" si="88"/>
        <v>1</v>
      </c>
      <c r="M692" s="27" t="str" cm="1">
        <f t="array" ref="M692">IF(AND(I692&lt;&gt;"CONST",L692=0),INDEX(Source2!A:A,16-BIN2DEC(MID($B692,11,4))),"--")</f>
        <v>--</v>
      </c>
      <c r="N692" s="23" t="str" cm="1">
        <f t="array" ref="N692">IF(AND(I692&lt;&gt;"CONST",L692=0),INDEX('D2'!A:A,4-BIN2DEC(MID($B692,15,2))),"--")</f>
        <v>--</v>
      </c>
      <c r="O692" s="6">
        <f t="shared" si="71"/>
        <v>0</v>
      </c>
      <c r="P692" s="6">
        <f t="shared" si="68"/>
        <v>1</v>
      </c>
      <c r="Q692" s="6">
        <f t="shared" si="69"/>
        <v>1</v>
      </c>
      <c r="R692" s="3" t="str" cm="1">
        <f t="array" ref="R692">INDEX(Types!A:A,1+BIN2DEC(MID($B692,20,2)))</f>
        <v>Control</v>
      </c>
      <c r="S692" s="3" t="str" cm="1">
        <f t="array" ref="S692">IF(R692="ALU",INDEX(ALUOps!A:A,32-BIN2DEC(MID($B692,22,5))),"")</f>
        <v/>
      </c>
      <c r="T692" s="3" t="str" cm="1">
        <f t="array" ref="T692">IF(R692="ALU",INDEX(Tmp!A:A,4-BIN2DEC(MID($B692,27,2))),"")</f>
        <v/>
      </c>
      <c r="U692" s="6" t="str">
        <f t="shared" si="89"/>
        <v/>
      </c>
      <c r="V692" t="str" cm="1">
        <f t="array" ref="V692">IF(R692="Jump",INDEX(Jcond!A:A,16-BIN2DEC(MID($B692,22,4))),"")</f>
        <v/>
      </c>
      <c r="W692" t="str">
        <f t="shared" si="90"/>
        <v/>
      </c>
      <c r="X692" s="5" t="str" cm="1">
        <f t="array" ref="X692">IF(R692="Control",INDEX(IC!A:A,16-BIN2DEC(MID($B692,21,4))),"")</f>
        <v>--</v>
      </c>
      <c r="Y692" s="5" t="str" cm="1">
        <f t="array" ref="Y692">IF(X692="CALL",INDEX(Subroutines!A:A,32-BIN2DEC(MID($B692,25,5))),"")</f>
        <v/>
      </c>
      <c r="Z692" s="5" t="str" cm="1">
        <f t="array" ref="Z692">IF(R692="Control",INDEX(EC!A:A,8-BIN2DEC(MID($B692,25,3))),"")</f>
        <v>--</v>
      </c>
      <c r="AA692" s="5" t="str" cm="1">
        <f t="array" ref="AA692">IF(R692="Control",INDEX(SR!A:A,4-BIN2DEC(MID($B692,28,2))),"")</f>
        <v>--</v>
      </c>
    </row>
    <row r="693" spans="1:36" s="20" customFormat="1" ht="15.75" thickBot="1" x14ac:dyDescent="0.3">
      <c r="A693" s="17" t="str">
        <f t="shared" si="86"/>
        <v>2B3</v>
      </c>
      <c r="B693" s="18" t="s">
        <v>4</v>
      </c>
      <c r="C693" s="37"/>
      <c r="D693" s="19"/>
      <c r="E693" s="19"/>
      <c r="F693" s="19"/>
      <c r="G693" s="19"/>
      <c r="H693" s="19">
        <f t="shared" si="87"/>
        <v>1</v>
      </c>
      <c r="I693" s="29" t="str" cm="1">
        <f t="array" ref="I693">IF(H693=0,INDEX(Source1!A:A, 32-BIN2DEC(LEFT($B693,5))),"--")</f>
        <v>--</v>
      </c>
      <c r="J693" s="65" t="str">
        <f t="shared" si="85"/>
        <v>--</v>
      </c>
      <c r="K693" s="29" t="str" cm="1">
        <f t="array" ref="K693">IF(H693=0,INDEX(Dest1!A:A,32-BIN2DEC(MID($B693,6,5))),"--")</f>
        <v>--</v>
      </c>
      <c r="L693" s="29">
        <f t="shared" si="88"/>
        <v>1</v>
      </c>
      <c r="M693" s="29" t="str" cm="1">
        <f t="array" ref="M693">IF(AND(I693&lt;&gt;"CONST",L693=0),INDEX(Source2!A:A,16-BIN2DEC(MID($B693,11,4))),"--")</f>
        <v>--</v>
      </c>
      <c r="N693" s="25" t="str" cm="1">
        <f t="array" ref="N693">IF(AND(I693&lt;&gt;"CONST",L693=0),INDEX('D2'!A:A,4-BIN2DEC(MID($B693,15,2))),"--")</f>
        <v>--</v>
      </c>
      <c r="O693" s="21">
        <f t="shared" si="71"/>
        <v>0</v>
      </c>
      <c r="P693" s="21">
        <f t="shared" si="68"/>
        <v>0</v>
      </c>
      <c r="Q693" s="21">
        <f t="shared" si="69"/>
        <v>0</v>
      </c>
      <c r="R693" s="19" t="str" cm="1">
        <f t="array" ref="R693">INDEX(Types!A:A,1+BIN2DEC(MID($B693,20,2)))</f>
        <v>Control</v>
      </c>
      <c r="S693" s="19" t="str" cm="1">
        <f t="array" ref="S693">IF(R693="ALU",INDEX(ALUOps!A:A,32-BIN2DEC(MID($B693,22,5))),"")</f>
        <v/>
      </c>
      <c r="T693" s="19" t="str" cm="1">
        <f t="array" ref="T693">IF(R693="ALU",INDEX(Tmp!A:A,4-BIN2DEC(MID($B693,27,2))),"")</f>
        <v/>
      </c>
      <c r="U693" s="21" t="str">
        <f t="shared" si="89"/>
        <v/>
      </c>
      <c r="V693" s="20" t="str" cm="1">
        <f t="array" ref="V693">IF(R693="Jump",INDEX(Jcond!A:A,16-BIN2DEC(MID($B693,22,4))),"")</f>
        <v/>
      </c>
      <c r="W693" s="20" t="str">
        <f t="shared" si="90"/>
        <v/>
      </c>
      <c r="X693" s="53" t="str" cm="1">
        <f t="array" ref="X693">IF(R693="Control",INDEX(IC!A:A,16-BIN2DEC(MID($B693,21,4))),"")</f>
        <v>--</v>
      </c>
      <c r="Y693" s="53" t="str" cm="1">
        <f t="array" ref="Y693">IF(X693="CALL",INDEX(Subroutines!A:A,32-BIN2DEC(MID($B693,25,5))),"")</f>
        <v/>
      </c>
      <c r="Z693" s="53" t="str" cm="1">
        <f t="array" ref="Z693">IF(R693="Control",INDEX(EC!A:A,8-BIN2DEC(MID($B693,25,3))),"")</f>
        <v>--</v>
      </c>
      <c r="AA693" s="53" t="str" cm="1">
        <f t="array" ref="AA693">IF(R693="Control",INDEX(SR!A:A,4-BIN2DEC(MID($B693,28,2))),"")</f>
        <v>--</v>
      </c>
      <c r="AE693" s="59"/>
    </row>
    <row r="694" spans="1:36" x14ac:dyDescent="0.25">
      <c r="A694" s="4" t="str">
        <f t="shared" si="86"/>
        <v>2B4</v>
      </c>
      <c r="B694" s="2" t="s">
        <v>647</v>
      </c>
      <c r="C694" s="35"/>
      <c r="D694" s="2" t="s">
        <v>652</v>
      </c>
      <c r="E694" s="2" t="s">
        <v>935</v>
      </c>
      <c r="F694" s="2" t="s">
        <v>462</v>
      </c>
      <c r="G694" s="2"/>
      <c r="H694" s="3">
        <f t="shared" si="87"/>
        <v>0</v>
      </c>
      <c r="I694" s="27" t="str" cm="1">
        <f t="array" ref="I694">IF(H694=0,INDEX(Source1!A:A, 32-BIN2DEC(LEFT($B694,5))),"--")</f>
        <v>OP1</v>
      </c>
      <c r="J694" s="63" t="str">
        <f t="shared" si="85"/>
        <v>--</v>
      </c>
      <c r="K694" s="27" t="str" cm="1">
        <f t="array" ref="K694">IF(H694=0,INDEX(Dest1!A:A,32-BIN2DEC(MID($B694,6,5))),"--")</f>
        <v>tmpB</v>
      </c>
      <c r="L694" s="27">
        <f t="shared" si="88"/>
        <v>0</v>
      </c>
      <c r="M694" s="27" t="str" cm="1">
        <f t="array" ref="M694">IF(AND(I694&lt;&gt;"CONST",L694=0),INDEX(Source2!A:A,16-BIN2DEC(MID($B694,11,4))),"--")</f>
        <v>C</v>
      </c>
      <c r="N694" s="23" t="str" cm="1">
        <f t="array" ref="N694">IF(AND(I694&lt;&gt;"CONST",L694=0),INDEX('D2'!A:A,4-BIN2DEC(MID($B694,15,2))),"--")</f>
        <v>tmpA</v>
      </c>
      <c r="O694" s="6">
        <f t="shared" si="71"/>
        <v>0</v>
      </c>
      <c r="P694" s="6">
        <f t="shared" si="68"/>
        <v>0</v>
      </c>
      <c r="Q694" s="6">
        <f t="shared" si="69"/>
        <v>0</v>
      </c>
      <c r="R694" s="3" t="str" cm="1">
        <f t="array" ref="R694">INDEX(Types!A:A,1+BIN2DEC(MID($B694,20,2)))</f>
        <v>ALU</v>
      </c>
      <c r="S694" s="3" t="str" cm="1">
        <f t="array" ref="S694">IF(R694="ALU",INDEX(ALUOps!A:A,32-BIN2DEC(MID($B694,22,5))),"")</f>
        <v>BITM</v>
      </c>
      <c r="T694" s="3" t="str" cm="1">
        <f t="array" ref="T694">IF(R694="ALU",INDEX(Tmp!A:A,4-BIN2DEC(MID($B694,27,2))),"")</f>
        <v>tmpA</v>
      </c>
      <c r="U694" s="6">
        <f t="shared" si="89"/>
        <v>0</v>
      </c>
      <c r="V694" t="str" cm="1">
        <f t="array" ref="V694">IF(R694="Jump",INDEX(Jcond!A:A,16-BIN2DEC(MID($B694,22,4))),"")</f>
        <v/>
      </c>
      <c r="W694" t="str">
        <f t="shared" si="90"/>
        <v/>
      </c>
      <c r="X694" s="5" t="str" cm="1">
        <f t="array" ref="X694">IF(R694="Control",INDEX(IC!A:A,16-BIN2DEC(MID($B694,21,4))),"")</f>
        <v/>
      </c>
      <c r="Y694" s="5" t="str" cm="1">
        <f t="array" ref="Y694">IF(X694="CALL",INDEX(Subroutines!A:A,32-BIN2DEC(MID($B694,25,5))),"")</f>
        <v/>
      </c>
      <c r="Z694" s="5" t="str" cm="1">
        <f t="array" ref="Z694">IF(R694="Control",INDEX(EC!A:A,8-BIN2DEC(MID($B694,25,3))),"")</f>
        <v/>
      </c>
      <c r="AA694" s="5" t="str" cm="1">
        <f t="array" ref="AA694">IF(R694="Control",INDEX(SR!A:A,4-BIN2DEC(MID($B694,28,2))),"")</f>
        <v/>
      </c>
      <c r="AC694" t="s">
        <v>1167</v>
      </c>
      <c r="AD694" t="s">
        <v>1076</v>
      </c>
      <c r="AJ694" s="1" t="s">
        <v>653</v>
      </c>
    </row>
    <row r="695" spans="1:36" x14ac:dyDescent="0.25">
      <c r="A695" s="4" t="str">
        <f t="shared" si="86"/>
        <v>2B5</v>
      </c>
      <c r="B695" s="2" t="s">
        <v>656</v>
      </c>
      <c r="C695" s="35"/>
      <c r="D695" s="3"/>
      <c r="E695" s="3"/>
      <c r="F695" s="3"/>
      <c r="G695" s="3"/>
      <c r="H695" s="3">
        <f t="shared" si="87"/>
        <v>0</v>
      </c>
      <c r="I695" s="27" t="str" cm="1">
        <f t="array" ref="I695">IF(H695=0,INDEX(Source1!A:A, 32-BIN2DEC(LEFT($B695,5))),"--")</f>
        <v>ONES</v>
      </c>
      <c r="J695" s="63" t="str">
        <f t="shared" si="85"/>
        <v>--</v>
      </c>
      <c r="K695" s="27" t="str" cm="1">
        <f t="array" ref="K695">IF(H695=0,INDEX(Dest1!A:A,32-BIN2DEC(MID($B695,6,5))),"--")</f>
        <v>tmpA</v>
      </c>
      <c r="L695" s="27">
        <f t="shared" si="88"/>
        <v>1</v>
      </c>
      <c r="M695" s="27" t="str" cm="1">
        <f t="array" ref="M695">IF(AND(I695&lt;&gt;"CONST",L695=0),INDEX(Source2!A:A,16-BIN2DEC(MID($B695,11,4))),"--")</f>
        <v>--</v>
      </c>
      <c r="N695" s="23" t="str" cm="1">
        <f t="array" ref="N695">IF(AND(I695&lt;&gt;"CONST",L695=0),INDEX('D2'!A:A,4-BIN2DEC(MID($B695,15,2))),"--")</f>
        <v>--</v>
      </c>
      <c r="O695" s="6">
        <f t="shared" si="71"/>
        <v>0</v>
      </c>
      <c r="P695" s="6">
        <f t="shared" si="68"/>
        <v>0</v>
      </c>
      <c r="Q695" s="6">
        <f t="shared" si="69"/>
        <v>0</v>
      </c>
      <c r="R695" s="3" t="str" cm="1">
        <f t="array" ref="R695">INDEX(Types!A:A,1+BIN2DEC(MID($B695,20,2)))</f>
        <v>ALU</v>
      </c>
      <c r="S695" s="3" t="str" cm="1">
        <f t="array" ref="S695">IF(R695="ALU",INDEX(ALUOps!A:A,32-BIN2DEC(MID($B695,22,5))),"")</f>
        <v>OR</v>
      </c>
      <c r="T695" s="3" t="str" cm="1">
        <f t="array" ref="T695">IF(R695="ALU",INDEX(Tmp!A:A,4-BIN2DEC(MID($B695,27,2))),"")</f>
        <v>tmpA</v>
      </c>
      <c r="U695" s="6">
        <f t="shared" si="89"/>
        <v>0</v>
      </c>
      <c r="V695" t="str" cm="1">
        <f t="array" ref="V695">IF(R695="Jump",INDEX(Jcond!A:A,16-BIN2DEC(MID($B695,22,4))),"")</f>
        <v/>
      </c>
      <c r="W695" t="str">
        <f t="shared" si="90"/>
        <v/>
      </c>
      <c r="X695" s="5" t="str" cm="1">
        <f t="array" ref="X695">IF(R695="Control",INDEX(IC!A:A,16-BIN2DEC(MID($B695,21,4))),"")</f>
        <v/>
      </c>
      <c r="Y695" s="5" t="str" cm="1">
        <f t="array" ref="Y695">IF(X695="CALL",INDEX(Subroutines!A:A,32-BIN2DEC(MID($B695,25,5))),"")</f>
        <v/>
      </c>
      <c r="Z695" s="5" t="str" cm="1">
        <f t="array" ref="Z695">IF(R695="Control",INDEX(EC!A:A,8-BIN2DEC(MID($B695,25,3))),"")</f>
        <v/>
      </c>
      <c r="AA695" s="5" t="str" cm="1">
        <f t="array" ref="AA695">IF(R695="Control",INDEX(SR!A:A,4-BIN2DEC(MID($B695,28,2))),"")</f>
        <v/>
      </c>
    </row>
    <row r="696" spans="1:36" x14ac:dyDescent="0.25">
      <c r="A696" s="4" t="str">
        <f t="shared" si="86"/>
        <v>2B6</v>
      </c>
      <c r="B696" s="2" t="s">
        <v>271</v>
      </c>
      <c r="C696" s="35"/>
      <c r="D696" s="3"/>
      <c r="E696" s="3"/>
      <c r="F696" s="3"/>
      <c r="G696" s="3"/>
      <c r="H696" s="3">
        <f t="shared" si="87"/>
        <v>0</v>
      </c>
      <c r="I696" s="27" t="str" cm="1">
        <f t="array" ref="I696">IF(H696=0,INDEX(Source1!A:A, 32-BIN2DEC(LEFT($B696,5))),"--")</f>
        <v>SIGMA</v>
      </c>
      <c r="J696" s="63" t="str">
        <f t="shared" si="85"/>
        <v>--</v>
      </c>
      <c r="K696" s="27" t="str" cm="1">
        <f t="array" ref="K696">IF(H696=0,INDEX(Dest1!A:A,32-BIN2DEC(MID($B696,6,5))),"--")</f>
        <v>OP1</v>
      </c>
      <c r="L696" s="27">
        <f t="shared" si="88"/>
        <v>1</v>
      </c>
      <c r="M696" s="27" t="str" cm="1">
        <f t="array" ref="M696">IF(AND(I696&lt;&gt;"CONST",L696=0),INDEX(Source2!A:A,16-BIN2DEC(MID($B696,11,4))),"--")</f>
        <v>--</v>
      </c>
      <c r="N696" s="23" t="str" cm="1">
        <f t="array" ref="N696">IF(AND(I696&lt;&gt;"CONST",L696=0),INDEX('D2'!A:A,4-BIN2DEC(MID($B696,15,2))),"--")</f>
        <v>--</v>
      </c>
      <c r="O696" s="6">
        <f t="shared" si="71"/>
        <v>0</v>
      </c>
      <c r="P696" s="6">
        <f t="shared" si="68"/>
        <v>0</v>
      </c>
      <c r="Q696" s="6">
        <f t="shared" si="69"/>
        <v>1</v>
      </c>
      <c r="R696" s="3" t="str" cm="1">
        <f t="array" ref="R696">INDEX(Types!A:A,1+BIN2DEC(MID($B696,20,2)))</f>
        <v>Control</v>
      </c>
      <c r="S696" s="3" t="str" cm="1">
        <f t="array" ref="S696">IF(R696="ALU",INDEX(ALUOps!A:A,32-BIN2DEC(MID($B696,22,5))),"")</f>
        <v/>
      </c>
      <c r="T696" s="3" t="str" cm="1">
        <f t="array" ref="T696">IF(R696="ALU",INDEX(Tmp!A:A,4-BIN2DEC(MID($B696,27,2))),"")</f>
        <v/>
      </c>
      <c r="U696" s="6" t="str">
        <f t="shared" si="89"/>
        <v/>
      </c>
      <c r="V696" t="str" cm="1">
        <f t="array" ref="V696">IF(R696="Jump",INDEX(Jcond!A:A,16-BIN2DEC(MID($B696,22,4))),"")</f>
        <v/>
      </c>
      <c r="W696" t="str">
        <f t="shared" si="90"/>
        <v/>
      </c>
      <c r="X696" s="5" t="str" cm="1">
        <f t="array" ref="X696">IF(R696="Control",INDEX(IC!A:A,16-BIN2DEC(MID($B696,21,4))),"")</f>
        <v>--</v>
      </c>
      <c r="Y696" s="5" t="str" cm="1">
        <f t="array" ref="Y696">IF(X696="CALL",INDEX(Subroutines!A:A,32-BIN2DEC(MID($B696,25,5))),"")</f>
        <v/>
      </c>
      <c r="Z696" s="5" t="str" cm="1">
        <f t="array" ref="Z696">IF(R696="Control",INDEX(EC!A:A,8-BIN2DEC(MID($B696,25,3))),"")</f>
        <v>COMMIT</v>
      </c>
      <c r="AA696" s="5" t="str" cm="1">
        <f t="array" ref="AA696">IF(R696="Control",INDEX(SR!A:A,4-BIN2DEC(MID($B696,28,2))),"")</f>
        <v>--</v>
      </c>
    </row>
    <row r="697" spans="1:36" s="20" customFormat="1" ht="15.75" thickBot="1" x14ac:dyDescent="0.3">
      <c r="A697" s="17" t="str">
        <f t="shared" si="86"/>
        <v>2B7</v>
      </c>
      <c r="B697" s="18" t="s">
        <v>4</v>
      </c>
      <c r="C697" s="37"/>
      <c r="D697" s="19"/>
      <c r="E697" s="19"/>
      <c r="F697" s="19"/>
      <c r="G697" s="19"/>
      <c r="H697" s="19">
        <f t="shared" si="87"/>
        <v>1</v>
      </c>
      <c r="I697" s="29" t="str" cm="1">
        <f t="array" ref="I697">IF(H697=0,INDEX(Source1!A:A, 32-BIN2DEC(LEFT($B697,5))),"--")</f>
        <v>--</v>
      </c>
      <c r="J697" s="65" t="str">
        <f t="shared" si="85"/>
        <v>--</v>
      </c>
      <c r="K697" s="29" t="str" cm="1">
        <f t="array" ref="K697">IF(H697=0,INDEX(Dest1!A:A,32-BIN2DEC(MID($B697,6,5))),"--")</f>
        <v>--</v>
      </c>
      <c r="L697" s="29">
        <f t="shared" si="88"/>
        <v>1</v>
      </c>
      <c r="M697" s="29" t="str" cm="1">
        <f t="array" ref="M697">IF(AND(I697&lt;&gt;"CONST",L697=0),INDEX(Source2!A:A,16-BIN2DEC(MID($B697,11,4))),"--")</f>
        <v>--</v>
      </c>
      <c r="N697" s="25" t="str" cm="1">
        <f t="array" ref="N697">IF(AND(I697&lt;&gt;"CONST",L697=0),INDEX('D2'!A:A,4-BIN2DEC(MID($B697,15,2))),"--")</f>
        <v>--</v>
      </c>
      <c r="O697" s="21">
        <f t="shared" si="71"/>
        <v>0</v>
      </c>
      <c r="P697" s="21">
        <f t="shared" si="68"/>
        <v>0</v>
      </c>
      <c r="Q697" s="21">
        <f t="shared" si="69"/>
        <v>0</v>
      </c>
      <c r="R697" s="19" t="str" cm="1">
        <f t="array" ref="R697">INDEX(Types!A:A,1+BIN2DEC(MID($B697,20,2)))</f>
        <v>Control</v>
      </c>
      <c r="S697" s="19" t="str" cm="1">
        <f t="array" ref="S697">IF(R697="ALU",INDEX(ALUOps!A:A,32-BIN2DEC(MID($B697,22,5))),"")</f>
        <v/>
      </c>
      <c r="T697" s="19" t="str" cm="1">
        <f t="array" ref="T697">IF(R697="ALU",INDEX(Tmp!A:A,4-BIN2DEC(MID($B697,27,2))),"")</f>
        <v/>
      </c>
      <c r="U697" s="21" t="str">
        <f t="shared" si="89"/>
        <v/>
      </c>
      <c r="V697" s="20" t="str" cm="1">
        <f t="array" ref="V697">IF(R697="Jump",INDEX(Jcond!A:A,16-BIN2DEC(MID($B697,22,4))),"")</f>
        <v/>
      </c>
      <c r="W697" s="20" t="str">
        <f t="shared" si="90"/>
        <v/>
      </c>
      <c r="X697" s="53" t="str" cm="1">
        <f t="array" ref="X697">IF(R697="Control",INDEX(IC!A:A,16-BIN2DEC(MID($B697,21,4))),"")</f>
        <v>--</v>
      </c>
      <c r="Y697" s="53" t="str" cm="1">
        <f t="array" ref="Y697">IF(X697="CALL",INDEX(Subroutines!A:A,32-BIN2DEC(MID($B697,25,5))),"")</f>
        <v/>
      </c>
      <c r="Z697" s="53" t="str" cm="1">
        <f t="array" ref="Z697">IF(R697="Control",INDEX(EC!A:A,8-BIN2DEC(MID($B697,25,3))),"")</f>
        <v>--</v>
      </c>
      <c r="AA697" s="53" t="str" cm="1">
        <f t="array" ref="AA697">IF(R697="Control",INDEX(SR!A:A,4-BIN2DEC(MID($B697,28,2))),"")</f>
        <v>--</v>
      </c>
      <c r="AE697" s="59"/>
    </row>
    <row r="698" spans="1:36" x14ac:dyDescent="0.25">
      <c r="A698" s="4" t="str">
        <f t="shared" si="86"/>
        <v>2B8</v>
      </c>
      <c r="B698" s="2" t="s">
        <v>651</v>
      </c>
      <c r="C698" s="35"/>
      <c r="D698" s="2" t="s">
        <v>654</v>
      </c>
      <c r="E698" s="2" t="s">
        <v>935</v>
      </c>
      <c r="F698" s="2" t="s">
        <v>462</v>
      </c>
      <c r="G698" s="2"/>
      <c r="H698" s="3">
        <f t="shared" si="87"/>
        <v>0</v>
      </c>
      <c r="I698" s="27" t="str" cm="1">
        <f t="array" ref="I698">IF(H698=0,INDEX(Source1!A:A, 32-BIN2DEC(LEFT($B698,5))),"--")</f>
        <v>OP1</v>
      </c>
      <c r="J698" s="63" t="str">
        <f t="shared" si="85"/>
        <v>--</v>
      </c>
      <c r="K698" s="27" t="str" cm="1">
        <f t="array" ref="K698">IF(H698=0,INDEX(Dest1!A:A,32-BIN2DEC(MID($B698,6,5))),"--")</f>
        <v>tmpB</v>
      </c>
      <c r="L698" s="27">
        <f t="shared" si="88"/>
        <v>0</v>
      </c>
      <c r="M698" s="27" t="str" cm="1">
        <f t="array" ref="M698">IF(AND(I698&lt;&gt;"CONST",L698=0),INDEX(Source2!A:A,16-BIN2DEC(MID($B698,11,4))),"--")</f>
        <v>Q</v>
      </c>
      <c r="N698" s="23" t="str" cm="1">
        <f t="array" ref="N698">IF(AND(I698&lt;&gt;"CONST",L698=0),INDEX('D2'!A:A,4-BIN2DEC(MID($B698,15,2))),"--")</f>
        <v>tmpA</v>
      </c>
      <c r="O698" s="6">
        <f t="shared" si="71"/>
        <v>0</v>
      </c>
      <c r="P698" s="6">
        <f t="shared" si="68"/>
        <v>0</v>
      </c>
      <c r="Q698" s="6">
        <f t="shared" si="69"/>
        <v>0</v>
      </c>
      <c r="R698" s="3" t="str" cm="1">
        <f t="array" ref="R698">INDEX(Types!A:A,1+BIN2DEC(MID($B698,20,2)))</f>
        <v>ALU</v>
      </c>
      <c r="S698" s="3" t="str" cm="1">
        <f t="array" ref="S698">IF(R698="ALU",INDEX(ALUOps!A:A,32-BIN2DEC(MID($B698,22,5))),"")</f>
        <v>BITM</v>
      </c>
      <c r="T698" s="3" t="str" cm="1">
        <f t="array" ref="T698">IF(R698="ALU",INDEX(Tmp!A:A,4-BIN2DEC(MID($B698,27,2))),"")</f>
        <v>tmpA</v>
      </c>
      <c r="U698" s="6">
        <f t="shared" si="89"/>
        <v>0</v>
      </c>
      <c r="V698" t="str" cm="1">
        <f t="array" ref="V698">IF(R698="Jump",INDEX(Jcond!A:A,16-BIN2DEC(MID($B698,22,4))),"")</f>
        <v/>
      </c>
      <c r="W698" t="str">
        <f t="shared" si="90"/>
        <v/>
      </c>
      <c r="X698" s="5" t="str" cm="1">
        <f t="array" ref="X698">IF(R698="Control",INDEX(IC!A:A,16-BIN2DEC(MID($B698,21,4))),"")</f>
        <v/>
      </c>
      <c r="Y698" s="5" t="str" cm="1">
        <f t="array" ref="Y698">IF(X698="CALL",INDEX(Subroutines!A:A,32-BIN2DEC(MID($B698,25,5))),"")</f>
        <v/>
      </c>
      <c r="Z698" s="5" t="str" cm="1">
        <f t="array" ref="Z698">IF(R698="Control",INDEX(EC!A:A,8-BIN2DEC(MID($B698,25,3))),"")</f>
        <v/>
      </c>
      <c r="AA698" s="5" t="str" cm="1">
        <f t="array" ref="AA698">IF(R698="Control",INDEX(SR!A:A,4-BIN2DEC(MID($B698,28,2))),"")</f>
        <v/>
      </c>
      <c r="AC698" t="s">
        <v>1167</v>
      </c>
      <c r="AD698" t="s">
        <v>1077</v>
      </c>
      <c r="AJ698" s="1" t="s">
        <v>655</v>
      </c>
    </row>
    <row r="699" spans="1:36" x14ac:dyDescent="0.25">
      <c r="A699" s="4" t="str">
        <f t="shared" si="86"/>
        <v>2B9</v>
      </c>
      <c r="B699" s="2" t="s">
        <v>656</v>
      </c>
      <c r="C699" s="35"/>
      <c r="D699" s="3"/>
      <c r="E699" s="3"/>
      <c r="F699" s="3"/>
      <c r="G699" s="3"/>
      <c r="H699" s="3">
        <f t="shared" si="87"/>
        <v>0</v>
      </c>
      <c r="I699" s="27" t="str" cm="1">
        <f t="array" ref="I699">IF(H699=0,INDEX(Source1!A:A, 32-BIN2DEC(LEFT($B699,5))),"--")</f>
        <v>ONES</v>
      </c>
      <c r="J699" s="63" t="str">
        <f t="shared" si="85"/>
        <v>--</v>
      </c>
      <c r="K699" s="27" t="str" cm="1">
        <f t="array" ref="K699">IF(H699=0,INDEX(Dest1!A:A,32-BIN2DEC(MID($B699,6,5))),"--")</f>
        <v>tmpA</v>
      </c>
      <c r="L699" s="27">
        <f t="shared" si="88"/>
        <v>1</v>
      </c>
      <c r="M699" s="27" t="str" cm="1">
        <f t="array" ref="M699">IF(AND(I699&lt;&gt;"CONST",L699=0),INDEX(Source2!A:A,16-BIN2DEC(MID($B699,11,4))),"--")</f>
        <v>--</v>
      </c>
      <c r="N699" s="23" t="str" cm="1">
        <f t="array" ref="N699">IF(AND(I699&lt;&gt;"CONST",L699=0),INDEX('D2'!A:A,4-BIN2DEC(MID($B699,15,2))),"--")</f>
        <v>--</v>
      </c>
      <c r="O699" s="6">
        <f t="shared" si="71"/>
        <v>0</v>
      </c>
      <c r="P699" s="6">
        <f t="shared" si="68"/>
        <v>0</v>
      </c>
      <c r="Q699" s="6">
        <f t="shared" si="69"/>
        <v>0</v>
      </c>
      <c r="R699" s="3" t="str" cm="1">
        <f t="array" ref="R699">INDEX(Types!A:A,1+BIN2DEC(MID($B699,20,2)))</f>
        <v>ALU</v>
      </c>
      <c r="S699" s="3" t="str" cm="1">
        <f t="array" ref="S699">IF(R699="ALU",INDEX(ALUOps!A:A,32-BIN2DEC(MID($B699,22,5))),"")</f>
        <v>OR</v>
      </c>
      <c r="T699" s="3" t="str" cm="1">
        <f t="array" ref="T699">IF(R699="ALU",INDEX(Tmp!A:A,4-BIN2DEC(MID($B699,27,2))),"")</f>
        <v>tmpA</v>
      </c>
      <c r="U699" s="6">
        <f t="shared" si="89"/>
        <v>0</v>
      </c>
      <c r="V699" t="str" cm="1">
        <f t="array" ref="V699">IF(R699="Jump",INDEX(Jcond!A:A,16-BIN2DEC(MID($B699,22,4))),"")</f>
        <v/>
      </c>
      <c r="W699" t="str">
        <f t="shared" si="90"/>
        <v/>
      </c>
      <c r="X699" s="5" t="str" cm="1">
        <f t="array" ref="X699">IF(R699="Control",INDEX(IC!A:A,16-BIN2DEC(MID($B699,21,4))),"")</f>
        <v/>
      </c>
      <c r="Y699" s="5" t="str" cm="1">
        <f t="array" ref="Y699">IF(X699="CALL",INDEX(Subroutines!A:A,32-BIN2DEC(MID($B699,25,5))),"")</f>
        <v/>
      </c>
      <c r="Z699" s="5" t="str" cm="1">
        <f t="array" ref="Z699">IF(R699="Control",INDEX(EC!A:A,8-BIN2DEC(MID($B699,25,3))),"")</f>
        <v/>
      </c>
      <c r="AA699" s="5" t="str" cm="1">
        <f t="array" ref="AA699">IF(R699="Control",INDEX(SR!A:A,4-BIN2DEC(MID($B699,28,2))),"")</f>
        <v/>
      </c>
    </row>
    <row r="700" spans="1:36" x14ac:dyDescent="0.25">
      <c r="A700" s="4" t="str">
        <f t="shared" si="86"/>
        <v>2BA</v>
      </c>
      <c r="B700" s="2" t="s">
        <v>271</v>
      </c>
      <c r="C700" s="35"/>
      <c r="D700" s="3"/>
      <c r="E700" s="3"/>
      <c r="F700" s="3"/>
      <c r="G700" s="3"/>
      <c r="H700" s="3">
        <f t="shared" si="87"/>
        <v>0</v>
      </c>
      <c r="I700" s="27" t="str" cm="1">
        <f t="array" ref="I700">IF(H700=0,INDEX(Source1!A:A, 32-BIN2DEC(LEFT($B700,5))),"--")</f>
        <v>SIGMA</v>
      </c>
      <c r="J700" s="63" t="str">
        <f t="shared" si="85"/>
        <v>--</v>
      </c>
      <c r="K700" s="27" t="str" cm="1">
        <f t="array" ref="K700">IF(H700=0,INDEX(Dest1!A:A,32-BIN2DEC(MID($B700,6,5))),"--")</f>
        <v>OP1</v>
      </c>
      <c r="L700" s="27">
        <f t="shared" si="88"/>
        <v>1</v>
      </c>
      <c r="M700" s="27" t="str" cm="1">
        <f t="array" ref="M700">IF(AND(I700&lt;&gt;"CONST",L700=0),INDEX(Source2!A:A,16-BIN2DEC(MID($B700,11,4))),"--")</f>
        <v>--</v>
      </c>
      <c r="N700" s="23" t="str" cm="1">
        <f t="array" ref="N700">IF(AND(I700&lt;&gt;"CONST",L700=0),INDEX('D2'!A:A,4-BIN2DEC(MID($B700,15,2))),"--")</f>
        <v>--</v>
      </c>
      <c r="O700" s="6">
        <f t="shared" si="71"/>
        <v>0</v>
      </c>
      <c r="P700" s="6">
        <f t="shared" si="68"/>
        <v>0</v>
      </c>
      <c r="Q700" s="6">
        <f t="shared" si="69"/>
        <v>1</v>
      </c>
      <c r="R700" s="3" t="str" cm="1">
        <f t="array" ref="R700">INDEX(Types!A:A,1+BIN2DEC(MID($B700,20,2)))</f>
        <v>Control</v>
      </c>
      <c r="S700" s="3" t="str" cm="1">
        <f t="array" ref="S700">IF(R700="ALU",INDEX(ALUOps!A:A,32-BIN2DEC(MID($B700,22,5))),"")</f>
        <v/>
      </c>
      <c r="T700" s="3" t="str" cm="1">
        <f t="array" ref="T700">IF(R700="ALU",INDEX(Tmp!A:A,4-BIN2DEC(MID($B700,27,2))),"")</f>
        <v/>
      </c>
      <c r="U700" s="6" t="str">
        <f t="shared" si="89"/>
        <v/>
      </c>
      <c r="V700" t="str" cm="1">
        <f t="array" ref="V700">IF(R700="Jump",INDEX(Jcond!A:A,16-BIN2DEC(MID($B700,22,4))),"")</f>
        <v/>
      </c>
      <c r="W700" t="str">
        <f t="shared" si="90"/>
        <v/>
      </c>
      <c r="X700" s="5" t="str" cm="1">
        <f t="array" ref="X700">IF(R700="Control",INDEX(IC!A:A,16-BIN2DEC(MID($B700,21,4))),"")</f>
        <v>--</v>
      </c>
      <c r="Y700" s="5" t="str" cm="1">
        <f t="array" ref="Y700">IF(X700="CALL",INDEX(Subroutines!A:A,32-BIN2DEC(MID($B700,25,5))),"")</f>
        <v/>
      </c>
      <c r="Z700" s="5" t="str" cm="1">
        <f t="array" ref="Z700">IF(R700="Control",INDEX(EC!A:A,8-BIN2DEC(MID($B700,25,3))),"")</f>
        <v>COMMIT</v>
      </c>
      <c r="AA700" s="5" t="str" cm="1">
        <f t="array" ref="AA700">IF(R700="Control",INDEX(SR!A:A,4-BIN2DEC(MID($B700,28,2))),"")</f>
        <v>--</v>
      </c>
    </row>
    <row r="701" spans="1:36" s="20" customFormat="1" ht="15.75" thickBot="1" x14ac:dyDescent="0.3">
      <c r="A701" s="17" t="str">
        <f t="shared" si="86"/>
        <v>2BB</v>
      </c>
      <c r="B701" s="18" t="s">
        <v>4</v>
      </c>
      <c r="C701" s="37"/>
      <c r="D701" s="19"/>
      <c r="E701" s="19"/>
      <c r="F701" s="19"/>
      <c r="G701" s="19"/>
      <c r="H701" s="19">
        <f t="shared" si="87"/>
        <v>1</v>
      </c>
      <c r="I701" s="29" t="str" cm="1">
        <f t="array" ref="I701">IF(H701=0,INDEX(Source1!A:A, 32-BIN2DEC(LEFT($B701,5))),"--")</f>
        <v>--</v>
      </c>
      <c r="J701" s="65" t="str">
        <f t="shared" si="85"/>
        <v>--</v>
      </c>
      <c r="K701" s="29" t="str" cm="1">
        <f t="array" ref="K701">IF(H701=0,INDEX(Dest1!A:A,32-BIN2DEC(MID($B701,6,5))),"--")</f>
        <v>--</v>
      </c>
      <c r="L701" s="29">
        <f t="shared" si="88"/>
        <v>1</v>
      </c>
      <c r="M701" s="29" t="str" cm="1">
        <f t="array" ref="M701">IF(AND(I701&lt;&gt;"CONST",L701=0),INDEX(Source2!A:A,16-BIN2DEC(MID($B701,11,4))),"--")</f>
        <v>--</v>
      </c>
      <c r="N701" s="25" t="str" cm="1">
        <f t="array" ref="N701">IF(AND(I701&lt;&gt;"CONST",L701=0),INDEX('D2'!A:A,4-BIN2DEC(MID($B701,15,2))),"--")</f>
        <v>--</v>
      </c>
      <c r="O701" s="21">
        <f t="shared" si="71"/>
        <v>0</v>
      </c>
      <c r="P701" s="21">
        <f t="shared" si="68"/>
        <v>0</v>
      </c>
      <c r="Q701" s="21">
        <f t="shared" si="69"/>
        <v>0</v>
      </c>
      <c r="R701" s="19" t="str" cm="1">
        <f t="array" ref="R701">INDEX(Types!A:A,1+BIN2DEC(MID($B701,20,2)))</f>
        <v>Control</v>
      </c>
      <c r="S701" s="19" t="str" cm="1">
        <f t="array" ref="S701">IF(R701="ALU",INDEX(ALUOps!A:A,32-BIN2DEC(MID($B701,22,5))),"")</f>
        <v/>
      </c>
      <c r="T701" s="19" t="str" cm="1">
        <f t="array" ref="T701">IF(R701="ALU",INDEX(Tmp!A:A,4-BIN2DEC(MID($B701,27,2))),"")</f>
        <v/>
      </c>
      <c r="U701" s="21" t="str">
        <f t="shared" si="89"/>
        <v/>
      </c>
      <c r="V701" s="20" t="str" cm="1">
        <f t="array" ref="V701">IF(R701="Jump",INDEX(Jcond!A:A,16-BIN2DEC(MID($B701,22,4))),"")</f>
        <v/>
      </c>
      <c r="W701" s="20" t="str">
        <f t="shared" si="90"/>
        <v/>
      </c>
      <c r="X701" s="53" t="str" cm="1">
        <f t="array" ref="X701">IF(R701="Control",INDEX(IC!A:A,16-BIN2DEC(MID($B701,21,4))),"")</f>
        <v>--</v>
      </c>
      <c r="Y701" s="53" t="str" cm="1">
        <f t="array" ref="Y701">IF(X701="CALL",INDEX(Subroutines!A:A,32-BIN2DEC(MID($B701,25,5))),"")</f>
        <v/>
      </c>
      <c r="Z701" s="53" t="str" cm="1">
        <f t="array" ref="Z701">IF(R701="Control",INDEX(EC!A:A,8-BIN2DEC(MID($B701,25,3))),"")</f>
        <v>--</v>
      </c>
      <c r="AA701" s="53" t="str" cm="1">
        <f t="array" ref="AA701">IF(R701="Control",INDEX(SR!A:A,4-BIN2DEC(MID($B701,28,2))),"")</f>
        <v>--</v>
      </c>
      <c r="AE701" s="59"/>
    </row>
    <row r="702" spans="1:36" x14ac:dyDescent="0.25">
      <c r="A702" s="4" t="str">
        <f t="shared" si="86"/>
        <v>2BC</v>
      </c>
      <c r="B702" s="2" t="s">
        <v>647</v>
      </c>
      <c r="C702" s="35"/>
      <c r="D702" s="2" t="s">
        <v>657</v>
      </c>
      <c r="E702" s="2" t="s">
        <v>935</v>
      </c>
      <c r="F702" s="2" t="s">
        <v>462</v>
      </c>
      <c r="G702" s="2"/>
      <c r="H702" s="3">
        <f t="shared" si="87"/>
        <v>0</v>
      </c>
      <c r="I702" s="27" t="str" cm="1">
        <f t="array" ref="I702">IF(H702=0,INDEX(Source1!A:A, 32-BIN2DEC(LEFT($B702,5))),"--")</f>
        <v>OP1</v>
      </c>
      <c r="J702" s="63" t="str">
        <f t="shared" si="85"/>
        <v>--</v>
      </c>
      <c r="K702" s="27" t="str" cm="1">
        <f t="array" ref="K702">IF(H702=0,INDEX(Dest1!A:A,32-BIN2DEC(MID($B702,6,5))),"--")</f>
        <v>tmpB</v>
      </c>
      <c r="L702" s="27">
        <f t="shared" si="88"/>
        <v>0</v>
      </c>
      <c r="M702" s="27" t="str" cm="1">
        <f t="array" ref="M702">IF(AND(I702&lt;&gt;"CONST",L702=0),INDEX(Source2!A:A,16-BIN2DEC(MID($B702,11,4))),"--")</f>
        <v>C</v>
      </c>
      <c r="N702" s="23" t="str" cm="1">
        <f t="array" ref="N702">IF(AND(I702&lt;&gt;"CONST",L702=0),INDEX('D2'!A:A,4-BIN2DEC(MID($B702,15,2))),"--")</f>
        <v>tmpA</v>
      </c>
      <c r="O702" s="6">
        <f t="shared" si="71"/>
        <v>0</v>
      </c>
      <c r="P702" s="6">
        <f t="shared" si="68"/>
        <v>0</v>
      </c>
      <c r="Q702" s="6">
        <f t="shared" si="69"/>
        <v>0</v>
      </c>
      <c r="R702" s="3" t="str" cm="1">
        <f t="array" ref="R702">INDEX(Types!A:A,1+BIN2DEC(MID($B702,20,2)))</f>
        <v>ALU</v>
      </c>
      <c r="S702" s="3" t="str" cm="1">
        <f t="array" ref="S702">IF(R702="ALU",INDEX(ALUOps!A:A,32-BIN2DEC(MID($B702,22,5))),"")</f>
        <v>BITM</v>
      </c>
      <c r="T702" s="3" t="str" cm="1">
        <f t="array" ref="T702">IF(R702="ALU",INDEX(Tmp!A:A,4-BIN2DEC(MID($B702,27,2))),"")</f>
        <v>tmpA</v>
      </c>
      <c r="U702" s="6">
        <f t="shared" si="89"/>
        <v>0</v>
      </c>
      <c r="V702" t="str" cm="1">
        <f t="array" ref="V702">IF(R702="Jump",INDEX(Jcond!A:A,16-BIN2DEC(MID($B702,22,4))),"")</f>
        <v/>
      </c>
      <c r="W702" t="str">
        <f t="shared" si="90"/>
        <v/>
      </c>
      <c r="X702" s="5" t="str" cm="1">
        <f t="array" ref="X702">IF(R702="Control",INDEX(IC!A:A,16-BIN2DEC(MID($B702,21,4))),"")</f>
        <v/>
      </c>
      <c r="Y702" s="5" t="str" cm="1">
        <f t="array" ref="Y702">IF(X702="CALL",INDEX(Subroutines!A:A,32-BIN2DEC(MID($B702,25,5))),"")</f>
        <v/>
      </c>
      <c r="Z702" s="5" t="str" cm="1">
        <f t="array" ref="Z702">IF(R702="Control",INDEX(EC!A:A,8-BIN2DEC(MID($B702,25,3))),"")</f>
        <v/>
      </c>
      <c r="AA702" s="5" t="str" cm="1">
        <f t="array" ref="AA702">IF(R702="Control",INDEX(SR!A:A,4-BIN2DEC(MID($B702,28,2))),"")</f>
        <v/>
      </c>
      <c r="AC702" t="s">
        <v>1167</v>
      </c>
      <c r="AD702" t="s">
        <v>1075</v>
      </c>
      <c r="AJ702" s="1" t="s">
        <v>658</v>
      </c>
    </row>
    <row r="703" spans="1:36" x14ac:dyDescent="0.25">
      <c r="A703" s="4" t="str">
        <f t="shared" si="86"/>
        <v>2BD</v>
      </c>
      <c r="B703" s="2" t="s">
        <v>661</v>
      </c>
      <c r="C703" s="35"/>
      <c r="D703" s="3"/>
      <c r="E703" s="3"/>
      <c r="F703" s="3"/>
      <c r="G703" s="3"/>
      <c r="H703" s="3">
        <f t="shared" si="87"/>
        <v>0</v>
      </c>
      <c r="I703" s="27" t="str" cm="1">
        <f t="array" ref="I703">IF(H703=0,INDEX(Source1!A:A, 32-BIN2DEC(LEFT($B703,5))),"--")</f>
        <v>ONES</v>
      </c>
      <c r="J703" s="63" t="str">
        <f t="shared" si="85"/>
        <v>--</v>
      </c>
      <c r="K703" s="27" t="str" cm="1">
        <f t="array" ref="K703">IF(H703=0,INDEX(Dest1!A:A,32-BIN2DEC(MID($B703,6,5))),"--")</f>
        <v>tmpA</v>
      </c>
      <c r="L703" s="27">
        <f t="shared" si="88"/>
        <v>1</v>
      </c>
      <c r="M703" s="27" t="str" cm="1">
        <f t="array" ref="M703">IF(AND(I703&lt;&gt;"CONST",L703=0),INDEX(Source2!A:A,16-BIN2DEC(MID($B703,11,4))),"--")</f>
        <v>--</v>
      </c>
      <c r="N703" s="23" t="str" cm="1">
        <f t="array" ref="N703">IF(AND(I703&lt;&gt;"CONST",L703=0),INDEX('D2'!A:A,4-BIN2DEC(MID($B703,15,2))),"--")</f>
        <v>--</v>
      </c>
      <c r="O703" s="6">
        <f t="shared" si="71"/>
        <v>0</v>
      </c>
      <c r="P703" s="6">
        <f t="shared" si="68"/>
        <v>0</v>
      </c>
      <c r="Q703" s="6">
        <f t="shared" si="69"/>
        <v>0</v>
      </c>
      <c r="R703" s="3" t="str" cm="1">
        <f t="array" ref="R703">INDEX(Types!A:A,1+BIN2DEC(MID($B703,20,2)))</f>
        <v>ALU</v>
      </c>
      <c r="S703" s="3" t="str" cm="1">
        <f t="array" ref="S703">IF(R703="ALU",INDEX(ALUOps!A:A,32-BIN2DEC(MID($B703,22,5))),"")</f>
        <v>NOT</v>
      </c>
      <c r="T703" s="3" t="str" cm="1">
        <f t="array" ref="T703">IF(R703="ALU",INDEX(Tmp!A:A,4-BIN2DEC(MID($B703,27,2))),"")</f>
        <v>tmpA</v>
      </c>
      <c r="U703" s="6">
        <f t="shared" si="89"/>
        <v>0</v>
      </c>
      <c r="V703" t="str" cm="1">
        <f t="array" ref="V703">IF(R703="Jump",INDEX(Jcond!A:A,16-BIN2DEC(MID($B703,22,4))),"")</f>
        <v/>
      </c>
      <c r="W703" t="str">
        <f t="shared" si="90"/>
        <v/>
      </c>
      <c r="X703" s="5" t="str" cm="1">
        <f t="array" ref="X703">IF(R703="Control",INDEX(IC!A:A,16-BIN2DEC(MID($B703,21,4))),"")</f>
        <v/>
      </c>
      <c r="Y703" s="5" t="str" cm="1">
        <f t="array" ref="Y703">IF(X703="CALL",INDEX(Subroutines!A:A,32-BIN2DEC(MID($B703,25,5))),"")</f>
        <v/>
      </c>
      <c r="Z703" s="5" t="str" cm="1">
        <f t="array" ref="Z703">IF(R703="Control",INDEX(EC!A:A,8-BIN2DEC(MID($B703,25,3))),"")</f>
        <v/>
      </c>
      <c r="AA703" s="5" t="str" cm="1">
        <f t="array" ref="AA703">IF(R703="Control",INDEX(SR!A:A,4-BIN2DEC(MID($B703,28,2))),"")</f>
        <v/>
      </c>
    </row>
    <row r="704" spans="1:36" x14ac:dyDescent="0.25">
      <c r="A704" s="4" t="str">
        <f t="shared" si="86"/>
        <v>2BE</v>
      </c>
      <c r="B704" s="2" t="s">
        <v>662</v>
      </c>
      <c r="C704" s="35"/>
      <c r="D704" s="3"/>
      <c r="E704" s="3"/>
      <c r="F704" s="3"/>
      <c r="G704" s="3"/>
      <c r="H704" s="3">
        <f t="shared" si="87"/>
        <v>0</v>
      </c>
      <c r="I704" s="27" t="str" cm="1">
        <f t="array" ref="I704">IF(H704=0,INDEX(Source1!A:A, 32-BIN2DEC(LEFT($B704,5))),"--")</f>
        <v>SIGMA</v>
      </c>
      <c r="J704" s="63" t="str">
        <f t="shared" si="85"/>
        <v>--</v>
      </c>
      <c r="K704" s="27" t="str" cm="1">
        <f t="array" ref="K704">IF(H704=0,INDEX(Dest1!A:A,32-BIN2DEC(MID($B704,6,5))),"--")</f>
        <v>tmpA</v>
      </c>
      <c r="L704" s="27">
        <f t="shared" si="88"/>
        <v>1</v>
      </c>
      <c r="M704" s="27" t="str" cm="1">
        <f t="array" ref="M704">IF(AND(I704&lt;&gt;"CONST",L704=0),INDEX(Source2!A:A,16-BIN2DEC(MID($B704,11,4))),"--")</f>
        <v>--</v>
      </c>
      <c r="N704" s="23" t="str" cm="1">
        <f t="array" ref="N704">IF(AND(I704&lt;&gt;"CONST",L704=0),INDEX('D2'!A:A,4-BIN2DEC(MID($B704,15,2))),"--")</f>
        <v>--</v>
      </c>
      <c r="O704" s="6">
        <f t="shared" si="71"/>
        <v>0</v>
      </c>
      <c r="P704" s="6">
        <f t="shared" si="68"/>
        <v>0</v>
      </c>
      <c r="Q704" s="6">
        <f t="shared" si="69"/>
        <v>0</v>
      </c>
      <c r="R704" s="3" t="str" cm="1">
        <f t="array" ref="R704">INDEX(Types!A:A,1+BIN2DEC(MID($B704,20,2)))</f>
        <v>ALU</v>
      </c>
      <c r="S704" s="3" t="str" cm="1">
        <f t="array" ref="S704">IF(R704="ALU",INDEX(ALUOps!A:A,32-BIN2DEC(MID($B704,22,5))),"")</f>
        <v>AND</v>
      </c>
      <c r="T704" s="3" t="str" cm="1">
        <f t="array" ref="T704">IF(R704="ALU",INDEX(Tmp!A:A,4-BIN2DEC(MID($B704,27,2))),"")</f>
        <v>tmpA</v>
      </c>
      <c r="U704" s="6">
        <f t="shared" si="89"/>
        <v>0</v>
      </c>
      <c r="V704" t="str" cm="1">
        <f t="array" ref="V704">IF(R704="Jump",INDEX(Jcond!A:A,16-BIN2DEC(MID($B704,22,4))),"")</f>
        <v/>
      </c>
      <c r="W704" t="str">
        <f t="shared" si="90"/>
        <v/>
      </c>
      <c r="X704" s="5" t="str" cm="1">
        <f t="array" ref="X704">IF(R704="Control",INDEX(IC!A:A,16-BIN2DEC(MID($B704,21,4))),"")</f>
        <v/>
      </c>
      <c r="Y704" s="5" t="str" cm="1">
        <f t="array" ref="Y704">IF(X704="CALL",INDEX(Subroutines!A:A,32-BIN2DEC(MID($B704,25,5))),"")</f>
        <v/>
      </c>
      <c r="Z704" s="5" t="str" cm="1">
        <f t="array" ref="Z704">IF(R704="Control",INDEX(EC!A:A,8-BIN2DEC(MID($B704,25,3))),"")</f>
        <v/>
      </c>
      <c r="AA704" s="5" t="str" cm="1">
        <f t="array" ref="AA704">IF(R704="Control",INDEX(SR!A:A,4-BIN2DEC(MID($B704,28,2))),"")</f>
        <v/>
      </c>
    </row>
    <row r="705" spans="1:36" s="9" customFormat="1" ht="15.75" thickBot="1" x14ac:dyDescent="0.3">
      <c r="A705" s="7" t="str">
        <f t="shared" si="86"/>
        <v>2BF</v>
      </c>
      <c r="B705" s="8" t="s">
        <v>271</v>
      </c>
      <c r="C705" s="38"/>
      <c r="D705" s="10"/>
      <c r="E705" s="10"/>
      <c r="F705" s="10"/>
      <c r="G705" s="10"/>
      <c r="H705" s="10">
        <f t="shared" si="87"/>
        <v>0</v>
      </c>
      <c r="I705" s="30" t="str" cm="1">
        <f t="array" ref="I705">IF(H705=0,INDEX(Source1!A:A, 32-BIN2DEC(LEFT($B705,5))),"--")</f>
        <v>SIGMA</v>
      </c>
      <c r="J705" s="66" t="str">
        <f t="shared" si="85"/>
        <v>--</v>
      </c>
      <c r="K705" s="30" t="str" cm="1">
        <f t="array" ref="K705">IF(H705=0,INDEX(Dest1!A:A,32-BIN2DEC(MID($B705,6,5))),"--")</f>
        <v>OP1</v>
      </c>
      <c r="L705" s="30">
        <f t="shared" si="88"/>
        <v>1</v>
      </c>
      <c r="M705" s="30" t="str" cm="1">
        <f t="array" ref="M705">IF(AND(I705&lt;&gt;"CONST",L705=0),INDEX(Source2!A:A,16-BIN2DEC(MID($B705,11,4))),"--")</f>
        <v>--</v>
      </c>
      <c r="N705" s="26" t="str" cm="1">
        <f t="array" ref="N705">IF(AND(I705&lt;&gt;"CONST",L705=0),INDEX('D2'!A:A,4-BIN2DEC(MID($B705,15,2))),"--")</f>
        <v>--</v>
      </c>
      <c r="O705" s="11">
        <f t="shared" si="71"/>
        <v>0</v>
      </c>
      <c r="P705" s="11">
        <f t="shared" si="68"/>
        <v>0</v>
      </c>
      <c r="Q705" s="11">
        <f t="shared" si="69"/>
        <v>1</v>
      </c>
      <c r="R705" s="10" t="str" cm="1">
        <f t="array" ref="R705">INDEX(Types!A:A,1+BIN2DEC(MID($B705,20,2)))</f>
        <v>Control</v>
      </c>
      <c r="S705" s="10" t="str" cm="1">
        <f t="array" ref="S705">IF(R705="ALU",INDEX(ALUOps!A:A,32-BIN2DEC(MID($B705,22,5))),"")</f>
        <v/>
      </c>
      <c r="T705" s="10" t="str" cm="1">
        <f t="array" ref="T705">IF(R705="ALU",INDEX(Tmp!A:A,4-BIN2DEC(MID($B705,27,2))),"")</f>
        <v/>
      </c>
      <c r="U705" s="11" t="str">
        <f t="shared" si="89"/>
        <v/>
      </c>
      <c r="V705" s="9" t="str" cm="1">
        <f t="array" ref="V705">IF(R705="Jump",INDEX(Jcond!A:A,16-BIN2DEC(MID($B705,22,4))),"")</f>
        <v/>
      </c>
      <c r="W705" s="9" t="str">
        <f t="shared" si="90"/>
        <v/>
      </c>
      <c r="X705" s="54" t="str" cm="1">
        <f t="array" ref="X705">IF(R705="Control",INDEX(IC!A:A,16-BIN2DEC(MID($B705,21,4))),"")</f>
        <v>--</v>
      </c>
      <c r="Y705" s="54" t="str" cm="1">
        <f t="array" ref="Y705">IF(X705="CALL",INDEX(Subroutines!A:A,32-BIN2DEC(MID($B705,25,5))),"")</f>
        <v/>
      </c>
      <c r="Z705" s="54" t="str" cm="1">
        <f t="array" ref="Z705">IF(R705="Control",INDEX(EC!A:A,8-BIN2DEC(MID($B705,25,3))),"")</f>
        <v>COMMIT</v>
      </c>
      <c r="AA705" s="54" t="str" cm="1">
        <f t="array" ref="AA705">IF(R705="Control",INDEX(SR!A:A,4-BIN2DEC(MID($B705,28,2))),"")</f>
        <v>--</v>
      </c>
      <c r="AE705" s="60"/>
    </row>
    <row r="706" spans="1:36" x14ac:dyDescent="0.25">
      <c r="A706" s="4" t="str">
        <f t="shared" si="86"/>
        <v>2C0</v>
      </c>
      <c r="B706" s="2" t="s">
        <v>651</v>
      </c>
      <c r="C706" s="35"/>
      <c r="D706" s="2" t="s">
        <v>659</v>
      </c>
      <c r="E706" s="2" t="s">
        <v>935</v>
      </c>
      <c r="F706" s="2" t="s">
        <v>462</v>
      </c>
      <c r="G706" s="2"/>
      <c r="H706" s="3">
        <f t="shared" si="87"/>
        <v>0</v>
      </c>
      <c r="I706" s="27" t="str" cm="1">
        <f t="array" ref="I706">IF(H706=0,INDEX(Source1!A:A, 32-BIN2DEC(LEFT($B706,5))),"--")</f>
        <v>OP1</v>
      </c>
      <c r="J706" s="63" t="str">
        <f t="shared" ref="J706:J769" si="91">IF(I706="CONST",31-BIN2DEC(MID($B706,12,5)),"--")</f>
        <v>--</v>
      </c>
      <c r="K706" s="27" t="str" cm="1">
        <f t="array" ref="K706">IF(H706=0,INDEX(Dest1!A:A,32-BIN2DEC(MID($B706,6,5))),"--")</f>
        <v>tmpB</v>
      </c>
      <c r="L706" s="27">
        <f t="shared" si="88"/>
        <v>0</v>
      </c>
      <c r="M706" s="27" t="str" cm="1">
        <f t="array" ref="M706">IF(AND(I706&lt;&gt;"CONST",L706=0),INDEX(Source2!A:A,16-BIN2DEC(MID($B706,11,4))),"--")</f>
        <v>Q</v>
      </c>
      <c r="N706" s="23" t="str" cm="1">
        <f t="array" ref="N706">IF(AND(I706&lt;&gt;"CONST",L706=0),INDEX('D2'!A:A,4-BIN2DEC(MID($B706,15,2))),"--")</f>
        <v>tmpA</v>
      </c>
      <c r="O706" s="6">
        <f t="shared" si="71"/>
        <v>0</v>
      </c>
      <c r="P706" s="6">
        <f t="shared" ref="P706:P769" si="92">BIN2DEC(MID($B706,18,1))</f>
        <v>0</v>
      </c>
      <c r="Q706" s="6">
        <f t="shared" ref="Q706:Q769" si="93">BIN2DEC(MID($B706,19,1))</f>
        <v>0</v>
      </c>
      <c r="R706" s="3" t="str" cm="1">
        <f t="array" ref="R706">INDEX(Types!A:A,1+BIN2DEC(MID($B706,20,2)))</f>
        <v>ALU</v>
      </c>
      <c r="S706" s="3" t="str" cm="1">
        <f t="array" ref="S706">IF(R706="ALU",INDEX(ALUOps!A:A,32-BIN2DEC(MID($B706,22,5))),"")</f>
        <v>BITM</v>
      </c>
      <c r="T706" s="3" t="str" cm="1">
        <f t="array" ref="T706">IF(R706="ALU",INDEX(Tmp!A:A,4-BIN2DEC(MID($B706,27,2))),"")</f>
        <v>tmpA</v>
      </c>
      <c r="U706" s="6">
        <f t="shared" si="89"/>
        <v>0</v>
      </c>
      <c r="V706" t="str" cm="1">
        <f t="array" ref="V706">IF(R706="Jump",INDEX(Jcond!A:A,16-BIN2DEC(MID($B706,22,4))),"")</f>
        <v/>
      </c>
      <c r="W706" t="str">
        <f t="shared" si="90"/>
        <v/>
      </c>
      <c r="X706" s="5" t="str" cm="1">
        <f t="array" ref="X706">IF(R706="Control",INDEX(IC!A:A,16-BIN2DEC(MID($B706,21,4))),"")</f>
        <v/>
      </c>
      <c r="Y706" s="5" t="str" cm="1">
        <f t="array" ref="Y706">IF(X706="CALL",INDEX(Subroutines!A:A,32-BIN2DEC(MID($B706,25,5))),"")</f>
        <v/>
      </c>
      <c r="Z706" s="5" t="str" cm="1">
        <f t="array" ref="Z706">IF(R706="Control",INDEX(EC!A:A,8-BIN2DEC(MID($B706,25,3))),"")</f>
        <v/>
      </c>
      <c r="AA706" s="5" t="str" cm="1">
        <f t="array" ref="AA706">IF(R706="Control",INDEX(SR!A:A,4-BIN2DEC(MID($B706,28,2))),"")</f>
        <v/>
      </c>
      <c r="AC706" t="s">
        <v>1167</v>
      </c>
      <c r="AD706" t="s">
        <v>1078</v>
      </c>
      <c r="AJ706" s="1" t="s">
        <v>660</v>
      </c>
    </row>
    <row r="707" spans="1:36" x14ac:dyDescent="0.25">
      <c r="A707" s="4" t="str">
        <f t="shared" ref="A707:A770" si="94">DEC2HEX(ROW(A706)-ROW($A$1),3)</f>
        <v>2C1</v>
      </c>
      <c r="B707" s="2" t="s">
        <v>661</v>
      </c>
      <c r="C707" s="35"/>
      <c r="D707" s="3"/>
      <c r="E707" s="3"/>
      <c r="F707" s="3"/>
      <c r="G707" s="3"/>
      <c r="H707" s="3">
        <f t="shared" ref="H707:H770" si="95">IF(BIN2DEC(LEFT($B707,10))=0,1,0)</f>
        <v>0</v>
      </c>
      <c r="I707" s="27" t="str" cm="1">
        <f t="array" ref="I707">IF(H707=0,INDEX(Source1!A:A, 32-BIN2DEC(LEFT($B707,5))),"--")</f>
        <v>ONES</v>
      </c>
      <c r="J707" s="63" t="str">
        <f t="shared" si="91"/>
        <v>--</v>
      </c>
      <c r="K707" s="27" t="str" cm="1">
        <f t="array" ref="K707">IF(H707=0,INDEX(Dest1!A:A,32-BIN2DEC(MID($B707,6,5))),"--")</f>
        <v>tmpA</v>
      </c>
      <c r="L707" s="27">
        <f t="shared" ref="L707:L770" si="96">IF(BIN2DEC(MID($B707,11,6))=0,1,0)</f>
        <v>1</v>
      </c>
      <c r="M707" s="27" t="str" cm="1">
        <f t="array" ref="M707">IF(AND(I707&lt;&gt;"CONST",L707=0),INDEX(Source2!A:A,16-BIN2DEC(MID($B707,11,4))),"--")</f>
        <v>--</v>
      </c>
      <c r="N707" s="23" t="str" cm="1">
        <f t="array" ref="N707">IF(AND(I707&lt;&gt;"CONST",L707=0),INDEX('D2'!A:A,4-BIN2DEC(MID($B707,15,2))),"--")</f>
        <v>--</v>
      </c>
      <c r="O707" s="6">
        <f t="shared" ref="O707:O770" si="97">BIN2DEC(MID($B707,17,1))</f>
        <v>0</v>
      </c>
      <c r="P707" s="6">
        <f t="shared" si="92"/>
        <v>0</v>
      </c>
      <c r="Q707" s="6">
        <f t="shared" si="93"/>
        <v>0</v>
      </c>
      <c r="R707" s="3" t="str" cm="1">
        <f t="array" ref="R707">INDEX(Types!A:A,1+BIN2DEC(MID($B707,20,2)))</f>
        <v>ALU</v>
      </c>
      <c r="S707" s="3" t="str" cm="1">
        <f t="array" ref="S707">IF(R707="ALU",INDEX(ALUOps!A:A,32-BIN2DEC(MID($B707,22,5))),"")</f>
        <v>NOT</v>
      </c>
      <c r="T707" s="3" t="str" cm="1">
        <f t="array" ref="T707">IF(R707="ALU",INDEX(Tmp!A:A,4-BIN2DEC(MID($B707,27,2))),"")</f>
        <v>tmpA</v>
      </c>
      <c r="U707" s="6">
        <f t="shared" ref="U707:U770" si="98">IF(R707="ALU",1-BIN2DEC(MID($B707,29,1)),"")</f>
        <v>0</v>
      </c>
      <c r="V707" t="str" cm="1">
        <f t="array" ref="V707">IF(R707="Jump",INDEX(Jcond!A:A,16-BIN2DEC(MID($B707,22,4))),"")</f>
        <v/>
      </c>
      <c r="W707" t="str">
        <f t="shared" si="90"/>
        <v/>
      </c>
      <c r="X707" s="5" t="str" cm="1">
        <f t="array" ref="X707">IF(R707="Control",INDEX(IC!A:A,16-BIN2DEC(MID($B707,21,4))),"")</f>
        <v/>
      </c>
      <c r="Y707" s="5" t="str" cm="1">
        <f t="array" ref="Y707">IF(X707="CALL",INDEX(Subroutines!A:A,32-BIN2DEC(MID($B707,25,5))),"")</f>
        <v/>
      </c>
      <c r="Z707" s="5" t="str" cm="1">
        <f t="array" ref="Z707">IF(R707="Control",INDEX(EC!A:A,8-BIN2DEC(MID($B707,25,3))),"")</f>
        <v/>
      </c>
      <c r="AA707" s="5" t="str" cm="1">
        <f t="array" ref="AA707">IF(R707="Control",INDEX(SR!A:A,4-BIN2DEC(MID($B707,28,2))),"")</f>
        <v/>
      </c>
    </row>
    <row r="708" spans="1:36" x14ac:dyDescent="0.25">
      <c r="A708" s="4" t="str">
        <f t="shared" si="94"/>
        <v>2C2</v>
      </c>
      <c r="B708" s="2" t="s">
        <v>662</v>
      </c>
      <c r="C708" s="35"/>
      <c r="D708" s="3"/>
      <c r="E708" s="3"/>
      <c r="F708" s="3"/>
      <c r="G708" s="3"/>
      <c r="H708" s="3">
        <f t="shared" si="95"/>
        <v>0</v>
      </c>
      <c r="I708" s="27" t="str" cm="1">
        <f t="array" ref="I708">IF(H708=0,INDEX(Source1!A:A, 32-BIN2DEC(LEFT($B708,5))),"--")</f>
        <v>SIGMA</v>
      </c>
      <c r="J708" s="63" t="str">
        <f t="shared" si="91"/>
        <v>--</v>
      </c>
      <c r="K708" s="27" t="str" cm="1">
        <f t="array" ref="K708">IF(H708=0,INDEX(Dest1!A:A,32-BIN2DEC(MID($B708,6,5))),"--")</f>
        <v>tmpA</v>
      </c>
      <c r="L708" s="27">
        <f t="shared" si="96"/>
        <v>1</v>
      </c>
      <c r="M708" s="27" t="str" cm="1">
        <f t="array" ref="M708">IF(AND(I708&lt;&gt;"CONST",L708=0),INDEX(Source2!A:A,16-BIN2DEC(MID($B708,11,4))),"--")</f>
        <v>--</v>
      </c>
      <c r="N708" s="23" t="str" cm="1">
        <f t="array" ref="N708">IF(AND(I708&lt;&gt;"CONST",L708=0),INDEX('D2'!A:A,4-BIN2DEC(MID($B708,15,2))),"--")</f>
        <v>--</v>
      </c>
      <c r="O708" s="6">
        <f t="shared" si="97"/>
        <v>0</v>
      </c>
      <c r="P708" s="6">
        <f t="shared" si="92"/>
        <v>0</v>
      </c>
      <c r="Q708" s="6">
        <f t="shared" si="93"/>
        <v>0</v>
      </c>
      <c r="R708" s="3" t="str" cm="1">
        <f t="array" ref="R708">INDEX(Types!A:A,1+BIN2DEC(MID($B708,20,2)))</f>
        <v>ALU</v>
      </c>
      <c r="S708" s="3" t="str" cm="1">
        <f t="array" ref="S708">IF(R708="ALU",INDEX(ALUOps!A:A,32-BIN2DEC(MID($B708,22,5))),"")</f>
        <v>AND</v>
      </c>
      <c r="T708" s="3" t="str" cm="1">
        <f t="array" ref="T708">IF(R708="ALU",INDEX(Tmp!A:A,4-BIN2DEC(MID($B708,27,2))),"")</f>
        <v>tmpA</v>
      </c>
      <c r="U708" s="6">
        <f t="shared" si="98"/>
        <v>0</v>
      </c>
      <c r="V708" t="str" cm="1">
        <f t="array" ref="V708">IF(R708="Jump",INDEX(Jcond!A:A,16-BIN2DEC(MID($B708,22,4))),"")</f>
        <v/>
      </c>
      <c r="W708" t="str">
        <f t="shared" si="90"/>
        <v/>
      </c>
      <c r="X708" s="5" t="str" cm="1">
        <f t="array" ref="X708">IF(R708="Control",INDEX(IC!A:A,16-BIN2DEC(MID($B708,21,4))),"")</f>
        <v/>
      </c>
      <c r="Y708" s="5" t="str" cm="1">
        <f t="array" ref="Y708">IF(X708="CALL",INDEX(Subroutines!A:A,32-BIN2DEC(MID($B708,25,5))),"")</f>
        <v/>
      </c>
      <c r="Z708" s="5" t="str" cm="1">
        <f t="array" ref="Z708">IF(R708="Control",INDEX(EC!A:A,8-BIN2DEC(MID($B708,25,3))),"")</f>
        <v/>
      </c>
      <c r="AA708" s="5" t="str" cm="1">
        <f t="array" ref="AA708">IF(R708="Control",INDEX(SR!A:A,4-BIN2DEC(MID($B708,28,2))),"")</f>
        <v/>
      </c>
    </row>
    <row r="709" spans="1:36" s="9" customFormat="1" ht="15.75" thickBot="1" x14ac:dyDescent="0.3">
      <c r="A709" s="7" t="str">
        <f t="shared" si="94"/>
        <v>2C3</v>
      </c>
      <c r="B709" s="8" t="s">
        <v>271</v>
      </c>
      <c r="C709" s="38"/>
      <c r="D709" s="10"/>
      <c r="E709" s="10"/>
      <c r="F709" s="10"/>
      <c r="G709" s="10"/>
      <c r="H709" s="10">
        <f t="shared" si="95"/>
        <v>0</v>
      </c>
      <c r="I709" s="30" t="str" cm="1">
        <f t="array" ref="I709">IF(H709=0,INDEX(Source1!A:A, 32-BIN2DEC(LEFT($B709,5))),"--")</f>
        <v>SIGMA</v>
      </c>
      <c r="J709" s="66" t="str">
        <f t="shared" si="91"/>
        <v>--</v>
      </c>
      <c r="K709" s="30" t="str" cm="1">
        <f t="array" ref="K709">IF(H709=0,INDEX(Dest1!A:A,32-BIN2DEC(MID($B709,6,5))),"--")</f>
        <v>OP1</v>
      </c>
      <c r="L709" s="30">
        <f t="shared" si="96"/>
        <v>1</v>
      </c>
      <c r="M709" s="30" t="str" cm="1">
        <f t="array" ref="M709">IF(AND(I709&lt;&gt;"CONST",L709=0),INDEX(Source2!A:A,16-BIN2DEC(MID($B709,11,4))),"--")</f>
        <v>--</v>
      </c>
      <c r="N709" s="26" t="str" cm="1">
        <f t="array" ref="N709">IF(AND(I709&lt;&gt;"CONST",L709=0),INDEX('D2'!A:A,4-BIN2DEC(MID($B709,15,2))),"--")</f>
        <v>--</v>
      </c>
      <c r="O709" s="11">
        <f t="shared" si="97"/>
        <v>0</v>
      </c>
      <c r="P709" s="11">
        <f t="shared" si="92"/>
        <v>0</v>
      </c>
      <c r="Q709" s="11">
        <f t="shared" si="93"/>
        <v>1</v>
      </c>
      <c r="R709" s="10" t="str" cm="1">
        <f t="array" ref="R709">INDEX(Types!A:A,1+BIN2DEC(MID($B709,20,2)))</f>
        <v>Control</v>
      </c>
      <c r="S709" s="10" t="str" cm="1">
        <f t="array" ref="S709">IF(R709="ALU",INDEX(ALUOps!A:A,32-BIN2DEC(MID($B709,22,5))),"")</f>
        <v/>
      </c>
      <c r="T709" s="10" t="str" cm="1">
        <f t="array" ref="T709">IF(R709="ALU",INDEX(Tmp!A:A,4-BIN2DEC(MID($B709,27,2))),"")</f>
        <v/>
      </c>
      <c r="U709" s="11" t="str">
        <f t="shared" si="98"/>
        <v/>
      </c>
      <c r="V709" s="9" t="str" cm="1">
        <f t="array" ref="V709">IF(R709="Jump",INDEX(Jcond!A:A,16-BIN2DEC(MID($B709,22,4))),"")</f>
        <v/>
      </c>
      <c r="W709" s="9" t="str">
        <f t="shared" si="90"/>
        <v/>
      </c>
      <c r="X709" s="54" t="str" cm="1">
        <f t="array" ref="X709">IF(R709="Control",INDEX(IC!A:A,16-BIN2DEC(MID($B709,21,4))),"")</f>
        <v>--</v>
      </c>
      <c r="Y709" s="54" t="str" cm="1">
        <f t="array" ref="Y709">IF(X709="CALL",INDEX(Subroutines!A:A,32-BIN2DEC(MID($B709,25,5))),"")</f>
        <v/>
      </c>
      <c r="Z709" s="54" t="str" cm="1">
        <f t="array" ref="Z709">IF(R709="Control",INDEX(EC!A:A,8-BIN2DEC(MID($B709,25,3))),"")</f>
        <v>COMMIT</v>
      </c>
      <c r="AA709" s="54" t="str" cm="1">
        <f t="array" ref="AA709">IF(R709="Control",INDEX(SR!A:A,4-BIN2DEC(MID($B709,28,2))),"")</f>
        <v>--</v>
      </c>
      <c r="AE709" s="60"/>
    </row>
    <row r="710" spans="1:36" x14ac:dyDescent="0.25">
      <c r="A710" s="4" t="str">
        <f t="shared" si="94"/>
        <v>2C4</v>
      </c>
      <c r="B710" s="2" t="s">
        <v>647</v>
      </c>
      <c r="C710" s="35"/>
      <c r="D710" s="2" t="s">
        <v>663</v>
      </c>
      <c r="E710" s="2" t="s">
        <v>935</v>
      </c>
      <c r="F710" s="2" t="s">
        <v>462</v>
      </c>
      <c r="G710" s="2"/>
      <c r="H710" s="3">
        <f t="shared" si="95"/>
        <v>0</v>
      </c>
      <c r="I710" s="27" t="str" cm="1">
        <f t="array" ref="I710">IF(H710=0,INDEX(Source1!A:A, 32-BIN2DEC(LEFT($B710,5))),"--")</f>
        <v>OP1</v>
      </c>
      <c r="J710" s="63" t="str">
        <f t="shared" si="91"/>
        <v>--</v>
      </c>
      <c r="K710" s="27" t="str" cm="1">
        <f t="array" ref="K710">IF(H710=0,INDEX(Dest1!A:A,32-BIN2DEC(MID($B710,6,5))),"--")</f>
        <v>tmpB</v>
      </c>
      <c r="L710" s="27">
        <f t="shared" si="96"/>
        <v>0</v>
      </c>
      <c r="M710" s="27" t="str" cm="1">
        <f t="array" ref="M710">IF(AND(I710&lt;&gt;"CONST",L710=0),INDEX(Source2!A:A,16-BIN2DEC(MID($B710,11,4))),"--")</f>
        <v>C</v>
      </c>
      <c r="N710" s="23" t="str" cm="1">
        <f t="array" ref="N710">IF(AND(I710&lt;&gt;"CONST",L710=0),INDEX('D2'!A:A,4-BIN2DEC(MID($B710,15,2))),"--")</f>
        <v>tmpA</v>
      </c>
      <c r="O710" s="6">
        <f t="shared" si="97"/>
        <v>0</v>
      </c>
      <c r="P710" s="6">
        <f t="shared" si="92"/>
        <v>0</v>
      </c>
      <c r="Q710" s="6">
        <f t="shared" si="93"/>
        <v>0</v>
      </c>
      <c r="R710" s="3" t="str" cm="1">
        <f t="array" ref="R710">INDEX(Types!A:A,1+BIN2DEC(MID($B710,20,2)))</f>
        <v>ALU</v>
      </c>
      <c r="S710" s="3" t="str" cm="1">
        <f t="array" ref="S710">IF(R710="ALU",INDEX(ALUOps!A:A,32-BIN2DEC(MID($B710,22,5))),"")</f>
        <v>BITM</v>
      </c>
      <c r="T710" s="3" t="str" cm="1">
        <f t="array" ref="T710">IF(R710="ALU",INDEX(Tmp!A:A,4-BIN2DEC(MID($B710,27,2))),"")</f>
        <v>tmpA</v>
      </c>
      <c r="U710" s="6">
        <f t="shared" si="98"/>
        <v>0</v>
      </c>
      <c r="V710" t="str" cm="1">
        <f t="array" ref="V710">IF(R710="Jump",INDEX(Jcond!A:A,16-BIN2DEC(MID($B710,22,4))),"")</f>
        <v/>
      </c>
      <c r="W710" t="str">
        <f t="shared" si="90"/>
        <v/>
      </c>
      <c r="X710" s="5" t="str" cm="1">
        <f t="array" ref="X710">IF(R710="Control",INDEX(IC!A:A,16-BIN2DEC(MID($B710,21,4))),"")</f>
        <v/>
      </c>
      <c r="Y710" s="5" t="str" cm="1">
        <f t="array" ref="Y710">IF(X710="CALL",INDEX(Subroutines!A:A,32-BIN2DEC(MID($B710,25,5))),"")</f>
        <v/>
      </c>
      <c r="Z710" s="5" t="str" cm="1">
        <f t="array" ref="Z710">IF(R710="Control",INDEX(EC!A:A,8-BIN2DEC(MID($B710,25,3))),"")</f>
        <v/>
      </c>
      <c r="AA710" s="5" t="str" cm="1">
        <f t="array" ref="AA710">IF(R710="Control",INDEX(SR!A:A,4-BIN2DEC(MID($B710,28,2))),"")</f>
        <v/>
      </c>
      <c r="AC710" t="s">
        <v>1167</v>
      </c>
      <c r="AD710" t="s">
        <v>1079</v>
      </c>
      <c r="AJ710" s="1" t="s">
        <v>664</v>
      </c>
    </row>
    <row r="711" spans="1:36" x14ac:dyDescent="0.25">
      <c r="A711" s="4" t="str">
        <f t="shared" si="94"/>
        <v>2C5</v>
      </c>
      <c r="B711" s="2" t="s">
        <v>667</v>
      </c>
      <c r="C711" s="35"/>
      <c r="D711" s="3"/>
      <c r="E711" s="3"/>
      <c r="F711" s="3"/>
      <c r="G711" s="3"/>
      <c r="H711" s="3">
        <f t="shared" si="95"/>
        <v>0</v>
      </c>
      <c r="I711" s="27" t="str" cm="1">
        <f t="array" ref="I711">IF(H711=0,INDEX(Source1!A:A, 32-BIN2DEC(LEFT($B711,5))),"--")</f>
        <v>ONES</v>
      </c>
      <c r="J711" s="63" t="str">
        <f t="shared" si="91"/>
        <v>--</v>
      </c>
      <c r="K711" s="27" t="str" cm="1">
        <f t="array" ref="K711">IF(H711=0,INDEX(Dest1!A:A,32-BIN2DEC(MID($B711,6,5))),"--")</f>
        <v>tmpA</v>
      </c>
      <c r="L711" s="27">
        <f t="shared" si="96"/>
        <v>1</v>
      </c>
      <c r="M711" s="27" t="str" cm="1">
        <f t="array" ref="M711">IF(AND(I711&lt;&gt;"CONST",L711=0),INDEX(Source2!A:A,16-BIN2DEC(MID($B711,11,4))),"--")</f>
        <v>--</v>
      </c>
      <c r="N711" s="23" t="str" cm="1">
        <f t="array" ref="N711">IF(AND(I711&lt;&gt;"CONST",L711=0),INDEX('D2'!A:A,4-BIN2DEC(MID($B711,15,2))),"--")</f>
        <v>--</v>
      </c>
      <c r="O711" s="6">
        <f t="shared" si="97"/>
        <v>0</v>
      </c>
      <c r="P711" s="6">
        <f t="shared" si="92"/>
        <v>0</v>
      </c>
      <c r="Q711" s="6">
        <f t="shared" si="93"/>
        <v>0</v>
      </c>
      <c r="R711" s="3" t="str" cm="1">
        <f t="array" ref="R711">INDEX(Types!A:A,1+BIN2DEC(MID($B711,20,2)))</f>
        <v>ALU</v>
      </c>
      <c r="S711" s="3" t="str" cm="1">
        <f t="array" ref="S711">IF(R711="ALU",INDEX(ALUOps!A:A,32-BIN2DEC(MID($B711,22,5))),"")</f>
        <v>XOR</v>
      </c>
      <c r="T711" s="3" t="str" cm="1">
        <f t="array" ref="T711">IF(R711="ALU",INDEX(Tmp!A:A,4-BIN2DEC(MID($B711,27,2))),"")</f>
        <v>tmpA</v>
      </c>
      <c r="U711" s="6">
        <f t="shared" si="98"/>
        <v>0</v>
      </c>
      <c r="V711" t="str" cm="1">
        <f t="array" ref="V711">IF(R711="Jump",INDEX(Jcond!A:A,16-BIN2DEC(MID($B711,22,4))),"")</f>
        <v/>
      </c>
      <c r="W711" t="str">
        <f t="shared" ref="W711:W774" si="99">IF(R711="Jump",15-BIN2DEC(MID($B711,26,4)),"")</f>
        <v/>
      </c>
      <c r="X711" s="5" t="str" cm="1">
        <f t="array" ref="X711">IF(R711="Control",INDEX(IC!A:A,16-BIN2DEC(MID($B711,21,4))),"")</f>
        <v/>
      </c>
      <c r="Y711" s="5" t="str" cm="1">
        <f t="array" ref="Y711">IF(X711="CALL",INDEX(Subroutines!A:A,32-BIN2DEC(MID($B711,25,5))),"")</f>
        <v/>
      </c>
      <c r="Z711" s="5" t="str" cm="1">
        <f t="array" ref="Z711">IF(R711="Control",INDEX(EC!A:A,8-BIN2DEC(MID($B711,25,3))),"")</f>
        <v/>
      </c>
      <c r="AA711" s="5" t="str" cm="1">
        <f t="array" ref="AA711">IF(R711="Control",INDEX(SR!A:A,4-BIN2DEC(MID($B711,28,2))),"")</f>
        <v/>
      </c>
    </row>
    <row r="712" spans="1:36" x14ac:dyDescent="0.25">
      <c r="A712" s="4" t="str">
        <f t="shared" si="94"/>
        <v>2C6</v>
      </c>
      <c r="B712" s="2" t="s">
        <v>271</v>
      </c>
      <c r="C712" s="35"/>
      <c r="D712" s="3"/>
      <c r="E712" s="3"/>
      <c r="F712" s="3"/>
      <c r="G712" s="3"/>
      <c r="H712" s="3">
        <f t="shared" si="95"/>
        <v>0</v>
      </c>
      <c r="I712" s="27" t="str" cm="1">
        <f t="array" ref="I712">IF(H712=0,INDEX(Source1!A:A, 32-BIN2DEC(LEFT($B712,5))),"--")</f>
        <v>SIGMA</v>
      </c>
      <c r="J712" s="63" t="str">
        <f t="shared" si="91"/>
        <v>--</v>
      </c>
      <c r="K712" s="27" t="str" cm="1">
        <f t="array" ref="K712">IF(H712=0,INDEX(Dest1!A:A,32-BIN2DEC(MID($B712,6,5))),"--")</f>
        <v>OP1</v>
      </c>
      <c r="L712" s="27">
        <f t="shared" si="96"/>
        <v>1</v>
      </c>
      <c r="M712" s="27" t="str" cm="1">
        <f t="array" ref="M712">IF(AND(I712&lt;&gt;"CONST",L712=0),INDEX(Source2!A:A,16-BIN2DEC(MID($B712,11,4))),"--")</f>
        <v>--</v>
      </c>
      <c r="N712" s="23" t="str" cm="1">
        <f t="array" ref="N712">IF(AND(I712&lt;&gt;"CONST",L712=0),INDEX('D2'!A:A,4-BIN2DEC(MID($B712,15,2))),"--")</f>
        <v>--</v>
      </c>
      <c r="O712" s="6">
        <f t="shared" si="97"/>
        <v>0</v>
      </c>
      <c r="P712" s="6">
        <f t="shared" si="92"/>
        <v>0</v>
      </c>
      <c r="Q712" s="6">
        <f t="shared" si="93"/>
        <v>1</v>
      </c>
      <c r="R712" s="3" t="str" cm="1">
        <f t="array" ref="R712">INDEX(Types!A:A,1+BIN2DEC(MID($B712,20,2)))</f>
        <v>Control</v>
      </c>
      <c r="S712" s="3" t="str" cm="1">
        <f t="array" ref="S712">IF(R712="ALU",INDEX(ALUOps!A:A,32-BIN2DEC(MID($B712,22,5))),"")</f>
        <v/>
      </c>
      <c r="T712" s="3" t="str" cm="1">
        <f t="array" ref="T712">IF(R712="ALU",INDEX(Tmp!A:A,4-BIN2DEC(MID($B712,27,2))),"")</f>
        <v/>
      </c>
      <c r="U712" s="6" t="str">
        <f t="shared" si="98"/>
        <v/>
      </c>
      <c r="V712" t="str" cm="1">
        <f t="array" ref="V712">IF(R712="Jump",INDEX(Jcond!A:A,16-BIN2DEC(MID($B712,22,4))),"")</f>
        <v/>
      </c>
      <c r="W712" t="str">
        <f t="shared" si="99"/>
        <v/>
      </c>
      <c r="X712" s="5" t="str" cm="1">
        <f t="array" ref="X712">IF(R712="Control",INDEX(IC!A:A,16-BIN2DEC(MID($B712,21,4))),"")</f>
        <v>--</v>
      </c>
      <c r="Y712" s="5" t="str" cm="1">
        <f t="array" ref="Y712">IF(X712="CALL",INDEX(Subroutines!A:A,32-BIN2DEC(MID($B712,25,5))),"")</f>
        <v/>
      </c>
      <c r="Z712" s="5" t="str" cm="1">
        <f t="array" ref="Z712">IF(R712="Control",INDEX(EC!A:A,8-BIN2DEC(MID($B712,25,3))),"")</f>
        <v>COMMIT</v>
      </c>
      <c r="AA712" s="5" t="str" cm="1">
        <f t="array" ref="AA712">IF(R712="Control",INDEX(SR!A:A,4-BIN2DEC(MID($B712,28,2))),"")</f>
        <v>--</v>
      </c>
    </row>
    <row r="713" spans="1:36" s="20" customFormat="1" ht="15.75" thickBot="1" x14ac:dyDescent="0.3">
      <c r="A713" s="17" t="str">
        <f t="shared" si="94"/>
        <v>2C7</v>
      </c>
      <c r="B713" s="18" t="s">
        <v>4</v>
      </c>
      <c r="C713" s="37"/>
      <c r="D713" s="19"/>
      <c r="E713" s="19"/>
      <c r="F713" s="19"/>
      <c r="G713" s="19"/>
      <c r="H713" s="19">
        <f t="shared" si="95"/>
        <v>1</v>
      </c>
      <c r="I713" s="29" t="str" cm="1">
        <f t="array" ref="I713">IF(H713=0,INDEX(Source1!A:A, 32-BIN2DEC(LEFT($B713,5))),"--")</f>
        <v>--</v>
      </c>
      <c r="J713" s="65" t="str">
        <f t="shared" si="91"/>
        <v>--</v>
      </c>
      <c r="K713" s="29" t="str" cm="1">
        <f t="array" ref="K713">IF(H713=0,INDEX(Dest1!A:A,32-BIN2DEC(MID($B713,6,5))),"--")</f>
        <v>--</v>
      </c>
      <c r="L713" s="29">
        <f t="shared" si="96"/>
        <v>1</v>
      </c>
      <c r="M713" s="29" t="str" cm="1">
        <f t="array" ref="M713">IF(AND(I713&lt;&gt;"CONST",L713=0),INDEX(Source2!A:A,16-BIN2DEC(MID($B713,11,4))),"--")</f>
        <v>--</v>
      </c>
      <c r="N713" s="25" t="str" cm="1">
        <f t="array" ref="N713">IF(AND(I713&lt;&gt;"CONST",L713=0),INDEX('D2'!A:A,4-BIN2DEC(MID($B713,15,2))),"--")</f>
        <v>--</v>
      </c>
      <c r="O713" s="21">
        <f t="shared" si="97"/>
        <v>0</v>
      </c>
      <c r="P713" s="21">
        <f t="shared" si="92"/>
        <v>0</v>
      </c>
      <c r="Q713" s="21">
        <f t="shared" si="93"/>
        <v>0</v>
      </c>
      <c r="R713" s="19" t="str" cm="1">
        <f t="array" ref="R713">INDEX(Types!A:A,1+BIN2DEC(MID($B713,20,2)))</f>
        <v>Control</v>
      </c>
      <c r="S713" s="19" t="str" cm="1">
        <f t="array" ref="S713">IF(R713="ALU",INDEX(ALUOps!A:A,32-BIN2DEC(MID($B713,22,5))),"")</f>
        <v/>
      </c>
      <c r="T713" s="19" t="str" cm="1">
        <f t="array" ref="T713">IF(R713="ALU",INDEX(Tmp!A:A,4-BIN2DEC(MID($B713,27,2))),"")</f>
        <v/>
      </c>
      <c r="U713" s="21" t="str">
        <f t="shared" si="98"/>
        <v/>
      </c>
      <c r="V713" s="20" t="str" cm="1">
        <f t="array" ref="V713">IF(R713="Jump",INDEX(Jcond!A:A,16-BIN2DEC(MID($B713,22,4))),"")</f>
        <v/>
      </c>
      <c r="W713" s="20" t="str">
        <f t="shared" si="99"/>
        <v/>
      </c>
      <c r="X713" s="53" t="str" cm="1">
        <f t="array" ref="X713">IF(R713="Control",INDEX(IC!A:A,16-BIN2DEC(MID($B713,21,4))),"")</f>
        <v>--</v>
      </c>
      <c r="Y713" s="53" t="str" cm="1">
        <f t="array" ref="Y713">IF(X713="CALL",INDEX(Subroutines!A:A,32-BIN2DEC(MID($B713,25,5))),"")</f>
        <v/>
      </c>
      <c r="Z713" s="53" t="str" cm="1">
        <f t="array" ref="Z713">IF(R713="Control",INDEX(EC!A:A,8-BIN2DEC(MID($B713,25,3))),"")</f>
        <v>--</v>
      </c>
      <c r="AA713" s="53" t="str" cm="1">
        <f t="array" ref="AA713">IF(R713="Control",INDEX(SR!A:A,4-BIN2DEC(MID($B713,28,2))),"")</f>
        <v>--</v>
      </c>
      <c r="AE713" s="59"/>
    </row>
    <row r="714" spans="1:36" x14ac:dyDescent="0.25">
      <c r="A714" s="4" t="str">
        <f t="shared" si="94"/>
        <v>2C8</v>
      </c>
      <c r="B714" s="2" t="s">
        <v>651</v>
      </c>
      <c r="C714" s="35"/>
      <c r="D714" s="2" t="s">
        <v>665</v>
      </c>
      <c r="E714" s="2" t="s">
        <v>935</v>
      </c>
      <c r="F714" s="2" t="s">
        <v>462</v>
      </c>
      <c r="G714" s="2"/>
      <c r="H714" s="3">
        <f t="shared" si="95"/>
        <v>0</v>
      </c>
      <c r="I714" s="27" t="str" cm="1">
        <f t="array" ref="I714">IF(H714=0,INDEX(Source1!A:A, 32-BIN2DEC(LEFT($B714,5))),"--")</f>
        <v>OP1</v>
      </c>
      <c r="J714" s="63" t="str">
        <f t="shared" si="91"/>
        <v>--</v>
      </c>
      <c r="K714" s="27" t="str" cm="1">
        <f t="array" ref="K714">IF(H714=0,INDEX(Dest1!A:A,32-BIN2DEC(MID($B714,6,5))),"--")</f>
        <v>tmpB</v>
      </c>
      <c r="L714" s="27">
        <f t="shared" si="96"/>
        <v>0</v>
      </c>
      <c r="M714" s="27" t="str" cm="1">
        <f t="array" ref="M714">IF(AND(I714&lt;&gt;"CONST",L714=0),INDEX(Source2!A:A,16-BIN2DEC(MID($B714,11,4))),"--")</f>
        <v>Q</v>
      </c>
      <c r="N714" s="23" t="str" cm="1">
        <f t="array" ref="N714">IF(AND(I714&lt;&gt;"CONST",L714=0),INDEX('D2'!A:A,4-BIN2DEC(MID($B714,15,2))),"--")</f>
        <v>tmpA</v>
      </c>
      <c r="O714" s="6">
        <f t="shared" si="97"/>
        <v>0</v>
      </c>
      <c r="P714" s="6">
        <f t="shared" si="92"/>
        <v>0</v>
      </c>
      <c r="Q714" s="6">
        <f t="shared" si="93"/>
        <v>0</v>
      </c>
      <c r="R714" s="3" t="str" cm="1">
        <f t="array" ref="R714">INDEX(Types!A:A,1+BIN2DEC(MID($B714,20,2)))</f>
        <v>ALU</v>
      </c>
      <c r="S714" s="3" t="str" cm="1">
        <f t="array" ref="S714">IF(R714="ALU",INDEX(ALUOps!A:A,32-BIN2DEC(MID($B714,22,5))),"")</f>
        <v>BITM</v>
      </c>
      <c r="T714" s="3" t="str" cm="1">
        <f t="array" ref="T714">IF(R714="ALU",INDEX(Tmp!A:A,4-BIN2DEC(MID($B714,27,2))),"")</f>
        <v>tmpA</v>
      </c>
      <c r="U714" s="6">
        <f t="shared" si="98"/>
        <v>0</v>
      </c>
      <c r="V714" t="str" cm="1">
        <f t="array" ref="V714">IF(R714="Jump",INDEX(Jcond!A:A,16-BIN2DEC(MID($B714,22,4))),"")</f>
        <v/>
      </c>
      <c r="W714" t="str">
        <f t="shared" si="99"/>
        <v/>
      </c>
      <c r="X714" s="5" t="str" cm="1">
        <f t="array" ref="X714">IF(R714="Control",INDEX(IC!A:A,16-BIN2DEC(MID($B714,21,4))),"")</f>
        <v/>
      </c>
      <c r="Y714" s="5" t="str" cm="1">
        <f t="array" ref="Y714">IF(X714="CALL",INDEX(Subroutines!A:A,32-BIN2DEC(MID($B714,25,5))),"")</f>
        <v/>
      </c>
      <c r="Z714" s="5" t="str" cm="1">
        <f t="array" ref="Z714">IF(R714="Control",INDEX(EC!A:A,8-BIN2DEC(MID($B714,25,3))),"")</f>
        <v/>
      </c>
      <c r="AA714" s="5" t="str" cm="1">
        <f t="array" ref="AA714">IF(R714="Control",INDEX(SR!A:A,4-BIN2DEC(MID($B714,28,2))),"")</f>
        <v/>
      </c>
      <c r="AC714" t="s">
        <v>1167</v>
      </c>
      <c r="AD714" t="s">
        <v>1080</v>
      </c>
      <c r="AJ714" s="1" t="s">
        <v>666</v>
      </c>
    </row>
    <row r="715" spans="1:36" x14ac:dyDescent="0.25">
      <c r="A715" s="4" t="str">
        <f t="shared" si="94"/>
        <v>2C9</v>
      </c>
      <c r="B715" s="2" t="s">
        <v>667</v>
      </c>
      <c r="C715" s="35"/>
      <c r="D715" s="3"/>
      <c r="E715" s="3"/>
      <c r="F715" s="3"/>
      <c r="G715" s="3"/>
      <c r="H715" s="3">
        <f t="shared" si="95"/>
        <v>0</v>
      </c>
      <c r="I715" s="27" t="str" cm="1">
        <f t="array" ref="I715">IF(H715=0,INDEX(Source1!A:A, 32-BIN2DEC(LEFT($B715,5))),"--")</f>
        <v>ONES</v>
      </c>
      <c r="J715" s="63" t="str">
        <f t="shared" si="91"/>
        <v>--</v>
      </c>
      <c r="K715" s="27" t="str" cm="1">
        <f t="array" ref="K715">IF(H715=0,INDEX(Dest1!A:A,32-BIN2DEC(MID($B715,6,5))),"--")</f>
        <v>tmpA</v>
      </c>
      <c r="L715" s="27">
        <f t="shared" si="96"/>
        <v>1</v>
      </c>
      <c r="M715" s="27" t="str" cm="1">
        <f t="array" ref="M715">IF(AND(I715&lt;&gt;"CONST",L715=0),INDEX(Source2!A:A,16-BIN2DEC(MID($B715,11,4))),"--")</f>
        <v>--</v>
      </c>
      <c r="N715" s="23" t="str" cm="1">
        <f t="array" ref="N715">IF(AND(I715&lt;&gt;"CONST",L715=0),INDEX('D2'!A:A,4-BIN2DEC(MID($B715,15,2))),"--")</f>
        <v>--</v>
      </c>
      <c r="O715" s="6">
        <f t="shared" si="97"/>
        <v>0</v>
      </c>
      <c r="P715" s="6">
        <f t="shared" si="92"/>
        <v>0</v>
      </c>
      <c r="Q715" s="6">
        <f t="shared" si="93"/>
        <v>0</v>
      </c>
      <c r="R715" s="3" t="str" cm="1">
        <f t="array" ref="R715">INDEX(Types!A:A,1+BIN2DEC(MID($B715,20,2)))</f>
        <v>ALU</v>
      </c>
      <c r="S715" s="3" t="str" cm="1">
        <f t="array" ref="S715">IF(R715="ALU",INDEX(ALUOps!A:A,32-BIN2DEC(MID($B715,22,5))),"")</f>
        <v>XOR</v>
      </c>
      <c r="T715" s="3" t="str" cm="1">
        <f t="array" ref="T715">IF(R715="ALU",INDEX(Tmp!A:A,4-BIN2DEC(MID($B715,27,2))),"")</f>
        <v>tmpA</v>
      </c>
      <c r="U715" s="6">
        <f t="shared" si="98"/>
        <v>0</v>
      </c>
      <c r="V715" t="str" cm="1">
        <f t="array" ref="V715">IF(R715="Jump",INDEX(Jcond!A:A,16-BIN2DEC(MID($B715,22,4))),"")</f>
        <v/>
      </c>
      <c r="W715" t="str">
        <f t="shared" si="99"/>
        <v/>
      </c>
      <c r="X715" s="5" t="str" cm="1">
        <f t="array" ref="X715">IF(R715="Control",INDEX(IC!A:A,16-BIN2DEC(MID($B715,21,4))),"")</f>
        <v/>
      </c>
      <c r="Y715" s="5" t="str" cm="1">
        <f t="array" ref="Y715">IF(X715="CALL",INDEX(Subroutines!A:A,32-BIN2DEC(MID($B715,25,5))),"")</f>
        <v/>
      </c>
      <c r="Z715" s="5" t="str" cm="1">
        <f t="array" ref="Z715">IF(R715="Control",INDEX(EC!A:A,8-BIN2DEC(MID($B715,25,3))),"")</f>
        <v/>
      </c>
      <c r="AA715" s="5" t="str" cm="1">
        <f t="array" ref="AA715">IF(R715="Control",INDEX(SR!A:A,4-BIN2DEC(MID($B715,28,2))),"")</f>
        <v/>
      </c>
    </row>
    <row r="716" spans="1:36" x14ac:dyDescent="0.25">
      <c r="A716" s="4" t="str">
        <f t="shared" si="94"/>
        <v>2CA</v>
      </c>
      <c r="B716" s="2" t="s">
        <v>271</v>
      </c>
      <c r="C716" s="35"/>
      <c r="D716" s="3"/>
      <c r="E716" s="3"/>
      <c r="F716" s="3"/>
      <c r="G716" s="3"/>
      <c r="H716" s="3">
        <f t="shared" si="95"/>
        <v>0</v>
      </c>
      <c r="I716" s="27" t="str" cm="1">
        <f t="array" ref="I716">IF(H716=0,INDEX(Source1!A:A, 32-BIN2DEC(LEFT($B716,5))),"--")</f>
        <v>SIGMA</v>
      </c>
      <c r="J716" s="63" t="str">
        <f t="shared" si="91"/>
        <v>--</v>
      </c>
      <c r="K716" s="27" t="str" cm="1">
        <f t="array" ref="K716">IF(H716=0,INDEX(Dest1!A:A,32-BIN2DEC(MID($B716,6,5))),"--")</f>
        <v>OP1</v>
      </c>
      <c r="L716" s="27">
        <f t="shared" si="96"/>
        <v>1</v>
      </c>
      <c r="M716" s="27" t="str" cm="1">
        <f t="array" ref="M716">IF(AND(I716&lt;&gt;"CONST",L716=0),INDEX(Source2!A:A,16-BIN2DEC(MID($B716,11,4))),"--")</f>
        <v>--</v>
      </c>
      <c r="N716" s="23" t="str" cm="1">
        <f t="array" ref="N716">IF(AND(I716&lt;&gt;"CONST",L716=0),INDEX('D2'!A:A,4-BIN2DEC(MID($B716,15,2))),"--")</f>
        <v>--</v>
      </c>
      <c r="O716" s="6">
        <f t="shared" si="97"/>
        <v>0</v>
      </c>
      <c r="P716" s="6">
        <f t="shared" si="92"/>
        <v>0</v>
      </c>
      <c r="Q716" s="6">
        <f t="shared" si="93"/>
        <v>1</v>
      </c>
      <c r="R716" s="3" t="str" cm="1">
        <f t="array" ref="R716">INDEX(Types!A:A,1+BIN2DEC(MID($B716,20,2)))</f>
        <v>Control</v>
      </c>
      <c r="S716" s="3" t="str" cm="1">
        <f t="array" ref="S716">IF(R716="ALU",INDEX(ALUOps!A:A,32-BIN2DEC(MID($B716,22,5))),"")</f>
        <v/>
      </c>
      <c r="T716" s="3" t="str" cm="1">
        <f t="array" ref="T716">IF(R716="ALU",INDEX(Tmp!A:A,4-BIN2DEC(MID($B716,27,2))),"")</f>
        <v/>
      </c>
      <c r="U716" s="6" t="str">
        <f t="shared" si="98"/>
        <v/>
      </c>
      <c r="V716" t="str" cm="1">
        <f t="array" ref="V716">IF(R716="Jump",INDEX(Jcond!A:A,16-BIN2DEC(MID($B716,22,4))),"")</f>
        <v/>
      </c>
      <c r="W716" t="str">
        <f t="shared" si="99"/>
        <v/>
      </c>
      <c r="X716" s="5" t="str" cm="1">
        <f t="array" ref="X716">IF(R716="Control",INDEX(IC!A:A,16-BIN2DEC(MID($B716,21,4))),"")</f>
        <v>--</v>
      </c>
      <c r="Y716" s="5" t="str" cm="1">
        <f t="array" ref="Y716">IF(X716="CALL",INDEX(Subroutines!A:A,32-BIN2DEC(MID($B716,25,5))),"")</f>
        <v/>
      </c>
      <c r="Z716" s="5" t="str" cm="1">
        <f t="array" ref="Z716">IF(R716="Control",INDEX(EC!A:A,8-BIN2DEC(MID($B716,25,3))),"")</f>
        <v>COMMIT</v>
      </c>
      <c r="AA716" s="5" t="str" cm="1">
        <f t="array" ref="AA716">IF(R716="Control",INDEX(SR!A:A,4-BIN2DEC(MID($B716,28,2))),"")</f>
        <v>--</v>
      </c>
    </row>
    <row r="717" spans="1:36" s="20" customFormat="1" ht="15.75" thickBot="1" x14ac:dyDescent="0.3">
      <c r="A717" s="17" t="str">
        <f t="shared" si="94"/>
        <v>2CB</v>
      </c>
      <c r="B717" s="18" t="s">
        <v>4</v>
      </c>
      <c r="C717" s="37"/>
      <c r="D717" s="19"/>
      <c r="E717" s="19"/>
      <c r="F717" s="19"/>
      <c r="G717" s="19"/>
      <c r="H717" s="19">
        <f t="shared" si="95"/>
        <v>1</v>
      </c>
      <c r="I717" s="29" t="str" cm="1">
        <f t="array" ref="I717">IF(H717=0,INDEX(Source1!A:A, 32-BIN2DEC(LEFT($B717,5))),"--")</f>
        <v>--</v>
      </c>
      <c r="J717" s="65" t="str">
        <f t="shared" si="91"/>
        <v>--</v>
      </c>
      <c r="K717" s="29" t="str" cm="1">
        <f t="array" ref="K717">IF(H717=0,INDEX(Dest1!A:A,32-BIN2DEC(MID($B717,6,5))),"--")</f>
        <v>--</v>
      </c>
      <c r="L717" s="29">
        <f t="shared" si="96"/>
        <v>1</v>
      </c>
      <c r="M717" s="29" t="str" cm="1">
        <f t="array" ref="M717">IF(AND(I717&lt;&gt;"CONST",L717=0),INDEX(Source2!A:A,16-BIN2DEC(MID($B717,11,4))),"--")</f>
        <v>--</v>
      </c>
      <c r="N717" s="25" t="str" cm="1">
        <f t="array" ref="N717">IF(AND(I717&lt;&gt;"CONST",L717=0),INDEX('D2'!A:A,4-BIN2DEC(MID($B717,15,2))),"--")</f>
        <v>--</v>
      </c>
      <c r="O717" s="21">
        <f t="shared" si="97"/>
        <v>0</v>
      </c>
      <c r="P717" s="21">
        <f t="shared" si="92"/>
        <v>0</v>
      </c>
      <c r="Q717" s="21">
        <f t="shared" si="93"/>
        <v>0</v>
      </c>
      <c r="R717" s="19" t="str" cm="1">
        <f t="array" ref="R717">INDEX(Types!A:A,1+BIN2DEC(MID($B717,20,2)))</f>
        <v>Control</v>
      </c>
      <c r="S717" s="19" t="str" cm="1">
        <f t="array" ref="S717">IF(R717="ALU",INDEX(ALUOps!A:A,32-BIN2DEC(MID($B717,22,5))),"")</f>
        <v/>
      </c>
      <c r="T717" s="19" t="str" cm="1">
        <f t="array" ref="T717">IF(R717="ALU",INDEX(Tmp!A:A,4-BIN2DEC(MID($B717,27,2))),"")</f>
        <v/>
      </c>
      <c r="U717" s="21" t="str">
        <f t="shared" si="98"/>
        <v/>
      </c>
      <c r="V717" s="20" t="str" cm="1">
        <f t="array" ref="V717">IF(R717="Jump",INDEX(Jcond!A:A,16-BIN2DEC(MID($B717,22,4))),"")</f>
        <v/>
      </c>
      <c r="W717" s="20" t="str">
        <f t="shared" si="99"/>
        <v/>
      </c>
      <c r="X717" s="53" t="str" cm="1">
        <f t="array" ref="X717">IF(R717="Control",INDEX(IC!A:A,16-BIN2DEC(MID($B717,21,4))),"")</f>
        <v>--</v>
      </c>
      <c r="Y717" s="53" t="str" cm="1">
        <f t="array" ref="Y717">IF(X717="CALL",INDEX(Subroutines!A:A,32-BIN2DEC(MID($B717,25,5))),"")</f>
        <v/>
      </c>
      <c r="Z717" s="53" t="str" cm="1">
        <f t="array" ref="Z717">IF(R717="Control",INDEX(EC!A:A,8-BIN2DEC(MID($B717,25,3))),"")</f>
        <v>--</v>
      </c>
      <c r="AA717" s="53" t="str" cm="1">
        <f t="array" ref="AA717">IF(R717="Control",INDEX(SR!A:A,4-BIN2DEC(MID($B717,28,2))),"")</f>
        <v>--</v>
      </c>
      <c r="AE717" s="59"/>
    </row>
    <row r="718" spans="1:36" x14ac:dyDescent="0.25">
      <c r="A718" s="4" t="str">
        <f t="shared" si="94"/>
        <v>2CC</v>
      </c>
      <c r="B718" s="2" t="s">
        <v>670</v>
      </c>
      <c r="C718" s="35" t="s">
        <v>1126</v>
      </c>
      <c r="D718" s="2" t="s">
        <v>668</v>
      </c>
      <c r="E718" s="2" t="s">
        <v>935</v>
      </c>
      <c r="F718" s="2" t="s">
        <v>462</v>
      </c>
      <c r="G718" s="2"/>
      <c r="H718" s="3">
        <f t="shared" si="95"/>
        <v>0</v>
      </c>
      <c r="I718" s="27" t="str" cm="1">
        <f t="array" ref="I718">IF(H718=0,INDEX(Source1!A:A, 32-BIN2DEC(LEFT($B718,5))),"--")</f>
        <v>C</v>
      </c>
      <c r="J718" s="63" t="str">
        <f t="shared" si="91"/>
        <v>--</v>
      </c>
      <c r="K718" s="27" t="str" cm="1">
        <f t="array" ref="K718">IF(H718=0,INDEX(Dest1!A:A,32-BIN2DEC(MID($B718,6,5))),"--")</f>
        <v>tmpAL</v>
      </c>
      <c r="L718" s="27">
        <f t="shared" si="96"/>
        <v>1</v>
      </c>
      <c r="M718" s="27" t="str" cm="1">
        <f t="array" ref="M718">IF(AND(I718&lt;&gt;"CONST",L718=0),INDEX(Source2!A:A,16-BIN2DEC(MID($B718,11,4))),"--")</f>
        <v>--</v>
      </c>
      <c r="N718" s="23" t="str" cm="1">
        <f t="array" ref="N718">IF(AND(I718&lt;&gt;"CONST",L718=0),INDEX('D2'!A:A,4-BIN2DEC(MID($B718,15,2))),"--")</f>
        <v>--</v>
      </c>
      <c r="O718" s="6">
        <f t="shared" si="97"/>
        <v>0</v>
      </c>
      <c r="P718" s="6">
        <f t="shared" si="92"/>
        <v>0</v>
      </c>
      <c r="Q718" s="6">
        <f t="shared" si="93"/>
        <v>0</v>
      </c>
      <c r="R718" s="3" t="str" cm="1">
        <f t="array" ref="R718">INDEX(Types!A:A,1+BIN2DEC(MID($B718,20,2)))</f>
        <v>ALU</v>
      </c>
      <c r="S718" s="3" t="str" cm="1">
        <f t="array" ref="S718">IF(R718="ALU",INDEX(ALUOps!A:A,32-BIN2DEC(MID($B718,22,5))),"")</f>
        <v>INC</v>
      </c>
      <c r="T718" s="3" t="str" cm="1">
        <f t="array" ref="T718">IF(R718="ALU",INDEX(Tmp!A:A,4-BIN2DEC(MID($B718,27,2))),"")</f>
        <v>tmpA</v>
      </c>
      <c r="U718" s="6">
        <f t="shared" si="98"/>
        <v>0</v>
      </c>
      <c r="V718" t="str" cm="1">
        <f t="array" ref="V718">IF(R718="Jump",INDEX(Jcond!A:A,16-BIN2DEC(MID($B718,22,4))),"")</f>
        <v/>
      </c>
      <c r="W718" t="str">
        <f t="shared" si="99"/>
        <v/>
      </c>
      <c r="X718" s="5" t="str" cm="1">
        <f t="array" ref="X718">IF(R718="Control",INDEX(IC!A:A,16-BIN2DEC(MID($B718,21,4))),"")</f>
        <v/>
      </c>
      <c r="Y718" s="5" t="str" cm="1">
        <f t="array" ref="Y718">IF(X718="CALL",INDEX(Subroutines!A:A,32-BIN2DEC(MID($B718,25,5))),"")</f>
        <v/>
      </c>
      <c r="Z718" s="5" t="str" cm="1">
        <f t="array" ref="Z718">IF(R718="Control",INDEX(EC!A:A,8-BIN2DEC(MID($B718,25,3))),"")</f>
        <v/>
      </c>
      <c r="AA718" s="5" t="str" cm="1">
        <f t="array" ref="AA718">IF(R718="Control",INDEX(SR!A:A,4-BIN2DEC(MID($B718,28,2))),"")</f>
        <v/>
      </c>
      <c r="AC718" t="s">
        <v>1167</v>
      </c>
      <c r="AD718" t="s">
        <v>1081</v>
      </c>
      <c r="AJ718" s="1" t="s">
        <v>669</v>
      </c>
    </row>
    <row r="719" spans="1:36" x14ac:dyDescent="0.25">
      <c r="A719" s="4" t="str">
        <f t="shared" si="94"/>
        <v>2CD</v>
      </c>
      <c r="B719" s="2" t="s">
        <v>672</v>
      </c>
      <c r="C719" s="35" t="s">
        <v>1127</v>
      </c>
      <c r="D719" s="3"/>
      <c r="E719" s="3"/>
      <c r="F719" s="3"/>
      <c r="G719" s="3"/>
      <c r="H719" s="3">
        <f t="shared" si="95"/>
        <v>0</v>
      </c>
      <c r="I719" s="27" t="str" cm="1">
        <f t="array" ref="I719">IF(H719=0,INDEX(Source1!A:A, 32-BIN2DEC(LEFT($B719,5))),"--")</f>
        <v>SIGMA</v>
      </c>
      <c r="J719" s="63" t="str">
        <f t="shared" si="91"/>
        <v>--</v>
      </c>
      <c r="K719" s="27" t="str" cm="1">
        <f t="array" ref="K719">IF(H719=0,INDEX(Dest1!A:A,32-BIN2DEC(MID($B719,6,5))),"--")</f>
        <v>tmpB</v>
      </c>
      <c r="L719" s="27">
        <f t="shared" si="96"/>
        <v>1</v>
      </c>
      <c r="M719" s="27" t="str" cm="1">
        <f t="array" ref="M719">IF(AND(I719&lt;&gt;"CONST",L719=0),INDEX(Source2!A:A,16-BIN2DEC(MID($B719,11,4))),"--")</f>
        <v>--</v>
      </c>
      <c r="N719" s="23" t="str" cm="1">
        <f t="array" ref="N719">IF(AND(I719&lt;&gt;"CONST",L719=0),INDEX('D2'!A:A,4-BIN2DEC(MID($B719,15,2))),"--")</f>
        <v>--</v>
      </c>
      <c r="O719" s="6">
        <f t="shared" si="97"/>
        <v>0</v>
      </c>
      <c r="P719" s="6">
        <f t="shared" si="92"/>
        <v>0</v>
      </c>
      <c r="Q719" s="6">
        <f t="shared" si="93"/>
        <v>0</v>
      </c>
      <c r="R719" s="3" t="str" cm="1">
        <f t="array" ref="R719">INDEX(Types!A:A,1+BIN2DEC(MID($B719,20,2)))</f>
        <v>ALU</v>
      </c>
      <c r="S719" s="3" t="str" cm="1">
        <f t="array" ref="S719">IF(R719="ALU",INDEX(ALUOps!A:A,32-BIN2DEC(MID($B719,22,5))),"")</f>
        <v>SHR</v>
      </c>
      <c r="T719" s="3" t="str" cm="1">
        <f t="array" ref="T719">IF(R719="ALU",INDEX(Tmp!A:A,4-BIN2DEC(MID($B719,27,2))),"")</f>
        <v>tmpB</v>
      </c>
      <c r="U719" s="6">
        <f t="shared" si="98"/>
        <v>0</v>
      </c>
      <c r="V719" t="str" cm="1">
        <f t="array" ref="V719">IF(R719="Jump",INDEX(Jcond!A:A,16-BIN2DEC(MID($B719,22,4))),"")</f>
        <v/>
      </c>
      <c r="W719" t="str">
        <f t="shared" si="99"/>
        <v/>
      </c>
      <c r="X719" s="5" t="str" cm="1">
        <f t="array" ref="X719">IF(R719="Control",INDEX(IC!A:A,16-BIN2DEC(MID($B719,21,4))),"")</f>
        <v/>
      </c>
      <c r="Y719" s="5" t="str" cm="1">
        <f t="array" ref="Y719">IF(X719="CALL",INDEX(Subroutines!A:A,32-BIN2DEC(MID($B719,25,5))),"")</f>
        <v/>
      </c>
      <c r="Z719" s="5" t="str" cm="1">
        <f t="array" ref="Z719">IF(R719="Control",INDEX(EC!A:A,8-BIN2DEC(MID($B719,25,3))),"")</f>
        <v/>
      </c>
      <c r="AA719" s="5" t="str" cm="1">
        <f t="array" ref="AA719">IF(R719="Control",INDEX(SR!A:A,4-BIN2DEC(MID($B719,28,2))),"")</f>
        <v/>
      </c>
    </row>
    <row r="720" spans="1:36" x14ac:dyDescent="0.25">
      <c r="A720" s="4" t="str">
        <f t="shared" si="94"/>
        <v>2CE</v>
      </c>
      <c r="B720" s="2" t="s">
        <v>673</v>
      </c>
      <c r="C720" s="35" t="s">
        <v>1128</v>
      </c>
      <c r="D720" s="3"/>
      <c r="E720" s="3"/>
      <c r="F720" s="3"/>
      <c r="G720" s="3"/>
      <c r="H720" s="3">
        <f t="shared" si="95"/>
        <v>0</v>
      </c>
      <c r="I720" s="27" t="str" cm="1">
        <f t="array" ref="I720">IF(H720=0,INDEX(Source1!A:A, 32-BIN2DEC(LEFT($B720,5))),"--")</f>
        <v>SIGMA</v>
      </c>
      <c r="J720" s="63" t="str">
        <f t="shared" si="91"/>
        <v>--</v>
      </c>
      <c r="K720" s="27" t="str" cm="1">
        <f t="array" ref="K720">IF(H720=0,INDEX(Dest1!A:A,32-BIN2DEC(MID($B720,6,5))),"--")</f>
        <v>LC</v>
      </c>
      <c r="L720" s="27">
        <f t="shared" si="96"/>
        <v>1</v>
      </c>
      <c r="M720" s="27" t="str" cm="1">
        <f t="array" ref="M720">IF(AND(I720&lt;&gt;"CONST",L720=0),INDEX(Source2!A:A,16-BIN2DEC(MID($B720,11,4))),"--")</f>
        <v>--</v>
      </c>
      <c r="N720" s="23" t="str" cm="1">
        <f t="array" ref="N720">IF(AND(I720&lt;&gt;"CONST",L720=0),INDEX('D2'!A:A,4-BIN2DEC(MID($B720,15,2))),"--")</f>
        <v>--</v>
      </c>
      <c r="O720" s="6">
        <f t="shared" si="97"/>
        <v>0</v>
      </c>
      <c r="P720" s="6">
        <f t="shared" si="92"/>
        <v>0</v>
      </c>
      <c r="Q720" s="6">
        <f t="shared" si="93"/>
        <v>0</v>
      </c>
      <c r="R720" s="3" t="str" cm="1">
        <f t="array" ref="R720">INDEX(Types!A:A,1+BIN2DEC(MID($B720,20,2)))</f>
        <v>Control</v>
      </c>
      <c r="S720" s="3" t="str" cm="1">
        <f t="array" ref="S720">IF(R720="ALU",INDEX(ALUOps!A:A,32-BIN2DEC(MID($B720,22,5))),"")</f>
        <v/>
      </c>
      <c r="T720" s="3" t="str" cm="1">
        <f t="array" ref="T720">IF(R720="ALU",INDEX(Tmp!A:A,4-BIN2DEC(MID($B720,27,2))),"")</f>
        <v/>
      </c>
      <c r="U720" s="6" t="str">
        <f t="shared" si="98"/>
        <v/>
      </c>
      <c r="V720" t="str" cm="1">
        <f t="array" ref="V720">IF(R720="Jump",INDEX(Jcond!A:A,16-BIN2DEC(MID($B720,22,4))),"")</f>
        <v/>
      </c>
      <c r="W720" t="str">
        <f t="shared" si="99"/>
        <v/>
      </c>
      <c r="X720" s="5" t="str" cm="1">
        <f t="array" ref="X720">IF(R720="Control",INDEX(IC!A:A,16-BIN2DEC(MID($B720,21,4))),"")</f>
        <v>{4}</v>
      </c>
      <c r="Y720" s="5" t="str" cm="1">
        <f t="array" ref="Y720">IF(X720="CALL",INDEX(Subroutines!A:A,32-BIN2DEC(MID($B720,25,5))),"")</f>
        <v/>
      </c>
      <c r="Z720" s="5" t="str" cm="1">
        <f t="array" ref="Z720">IF(R720="Control",INDEX(EC!A:A,8-BIN2DEC(MID($B720,25,3))),"")</f>
        <v>--</v>
      </c>
      <c r="AA720" s="5" t="str" cm="1">
        <f t="array" ref="AA720">IF(R720="Control",INDEX(SR!A:A,4-BIN2DEC(MID($B720,28,2))),"")</f>
        <v>--</v>
      </c>
    </row>
    <row r="721" spans="1:36" x14ac:dyDescent="0.25">
      <c r="A721" s="4" t="str">
        <f t="shared" si="94"/>
        <v>2CF</v>
      </c>
      <c r="B721" s="2" t="s">
        <v>674</v>
      </c>
      <c r="C721" s="45" t="s">
        <v>1129</v>
      </c>
      <c r="D721" s="3"/>
      <c r="E721" s="3"/>
      <c r="F721" s="3"/>
      <c r="G721" s="3"/>
      <c r="H721" s="3">
        <f t="shared" si="95"/>
        <v>0</v>
      </c>
      <c r="I721" s="27" t="str" cm="1">
        <f t="array" ref="I721">IF(H721=0,INDEX(Source1!A:A, 32-BIN2DEC(LEFT($B721,5))),"--")</f>
        <v>SI</v>
      </c>
      <c r="J721" s="63" t="str">
        <f t="shared" si="91"/>
        <v>--</v>
      </c>
      <c r="K721" s="27" t="str" cm="1">
        <f t="array" ref="K721">IF(H721=0,INDEX(Dest1!A:A,32-BIN2DEC(MID($B721,6,5))),"--")</f>
        <v>DP</v>
      </c>
      <c r="L721" s="27">
        <f t="shared" si="96"/>
        <v>0</v>
      </c>
      <c r="M721" s="27" t="str" cm="1">
        <f t="array" ref="M721">IF(AND(I721&lt;&gt;"CONST",L721=0),INDEX(Source2!A:A,16-BIN2DEC(MID($B721,11,4))),"--")</f>
        <v>SI</v>
      </c>
      <c r="N721" s="23" t="str" cm="1">
        <f t="array" ref="N721">IF(AND(I721&lt;&gt;"CONST",L721=0),INDEX('D2'!A:A,4-BIN2DEC(MID($B721,15,2))),"--")</f>
        <v>tmpA</v>
      </c>
      <c r="O721" s="6">
        <f t="shared" si="97"/>
        <v>0</v>
      </c>
      <c r="P721" s="6">
        <f t="shared" si="92"/>
        <v>0</v>
      </c>
      <c r="Q721" s="6">
        <f t="shared" si="93"/>
        <v>0</v>
      </c>
      <c r="R721" s="3" t="str" cm="1">
        <f t="array" ref="R721">INDEX(Types!A:A,1+BIN2DEC(MID($B721,20,2)))</f>
        <v>Control</v>
      </c>
      <c r="S721" s="3" t="str" cm="1">
        <f t="array" ref="S721">IF(R721="ALU",INDEX(ALUOps!A:A,32-BIN2DEC(MID($B721,22,5))),"")</f>
        <v/>
      </c>
      <c r="T721" s="3" t="str" cm="1">
        <f t="array" ref="T721">IF(R721="ALU",INDEX(Tmp!A:A,4-BIN2DEC(MID($B721,27,2))),"")</f>
        <v/>
      </c>
      <c r="U721" s="6" t="str">
        <f t="shared" si="98"/>
        <v/>
      </c>
      <c r="V721" t="str" cm="1">
        <f t="array" ref="V721">IF(R721="Jump",INDEX(Jcond!A:A,16-BIN2DEC(MID($B721,22,4))),"")</f>
        <v/>
      </c>
      <c r="W721" t="str">
        <f t="shared" si="99"/>
        <v/>
      </c>
      <c r="X721" s="5" t="str" cm="1">
        <f t="array" ref="X721">IF(R721="Control",INDEX(IC!A:A,16-BIN2DEC(MID($B721,21,4))),"")</f>
        <v>--</v>
      </c>
      <c r="Y721" s="5" t="str" cm="1">
        <f t="array" ref="Y721">IF(X721="CALL",INDEX(Subroutines!A:A,32-BIN2DEC(MID($B721,25,5))),"")</f>
        <v/>
      </c>
      <c r="Z721" s="5" t="str" cm="1">
        <f t="array" ref="Z721">IF(R721="Control",INDEX(EC!A:A,8-BIN2DEC(MID($B721,25,3))),"")</f>
        <v>MR</v>
      </c>
      <c r="AA721" s="5" t="str" cm="1">
        <f t="array" ref="AA721">IF(R721="Control",INDEX(SR!A:A,4-BIN2DEC(MID($B721,28,2))),"")</f>
        <v>--</v>
      </c>
    </row>
    <row r="722" spans="1:36" x14ac:dyDescent="0.25">
      <c r="A722" s="4" t="str">
        <f t="shared" si="94"/>
        <v>2D0</v>
      </c>
      <c r="B722" s="2" t="s">
        <v>675</v>
      </c>
      <c r="C722" s="35" t="s">
        <v>1130</v>
      </c>
      <c r="D722" s="2" t="s">
        <v>671</v>
      </c>
      <c r="E722" s="2" t="s">
        <v>935</v>
      </c>
      <c r="F722" s="2" t="s">
        <v>928</v>
      </c>
      <c r="G722" s="2"/>
      <c r="H722" s="3">
        <f t="shared" si="95"/>
        <v>1</v>
      </c>
      <c r="I722" s="27" t="str" cm="1">
        <f t="array" ref="I722">IF(H722=0,INDEX(Source1!A:A, 32-BIN2DEC(LEFT($B722,5))),"--")</f>
        <v>--</v>
      </c>
      <c r="J722" s="63" t="str">
        <f t="shared" si="91"/>
        <v>--</v>
      </c>
      <c r="K722" s="27" t="str" cm="1">
        <f t="array" ref="K722">IF(H722=0,INDEX(Dest1!A:A,32-BIN2DEC(MID($B722,6,5))),"--")</f>
        <v>--</v>
      </c>
      <c r="L722" s="27">
        <f t="shared" si="96"/>
        <v>1</v>
      </c>
      <c r="M722" s="27" t="str" cm="1">
        <f t="array" ref="M722">IF(AND(I722&lt;&gt;"CONST",L722=0),INDEX(Source2!A:A,16-BIN2DEC(MID($B722,11,4))),"--")</f>
        <v>--</v>
      </c>
      <c r="N722" s="23" t="str" cm="1">
        <f t="array" ref="N722">IF(AND(I722&lt;&gt;"CONST",L722=0),INDEX('D2'!A:A,4-BIN2DEC(MID($B722,15,2))),"--")</f>
        <v>--</v>
      </c>
      <c r="O722" s="6">
        <f t="shared" si="97"/>
        <v>0</v>
      </c>
      <c r="P722" s="6">
        <f t="shared" si="92"/>
        <v>0</v>
      </c>
      <c r="Q722" s="6">
        <f t="shared" si="93"/>
        <v>0</v>
      </c>
      <c r="R722" s="3" t="str" cm="1">
        <f t="array" ref="R722">INDEX(Types!A:A,1+BIN2DEC(MID($B722,20,2)))</f>
        <v>ALU</v>
      </c>
      <c r="S722" s="3" t="str" cm="1">
        <f t="array" ref="S722">IF(R722="ALU",INDEX(ALUOps!A:A,32-BIN2DEC(MID($B722,22,5))),"")</f>
        <v>INC</v>
      </c>
      <c r="T722" s="3" t="str" cm="1">
        <f t="array" ref="T722">IF(R722="ALU",INDEX(Tmp!A:A,4-BIN2DEC(MID($B722,27,2))),"")</f>
        <v>tmpA</v>
      </c>
      <c r="U722" s="6">
        <f t="shared" si="98"/>
        <v>0</v>
      </c>
      <c r="V722" t="str" cm="1">
        <f t="array" ref="V722">IF(R722="Jump",INDEX(Jcond!A:A,16-BIN2DEC(MID($B722,22,4))),"")</f>
        <v/>
      </c>
      <c r="W722" t="str">
        <f t="shared" si="99"/>
        <v/>
      </c>
      <c r="X722" s="5" t="str" cm="1">
        <f t="array" ref="X722">IF(R722="Control",INDEX(IC!A:A,16-BIN2DEC(MID($B722,21,4))),"")</f>
        <v/>
      </c>
      <c r="Y722" s="5" t="str" cm="1">
        <f t="array" ref="Y722">IF(X722="CALL",INDEX(Subroutines!A:A,32-BIN2DEC(MID($B722,25,5))),"")</f>
        <v/>
      </c>
      <c r="Z722" s="5" t="str" cm="1">
        <f t="array" ref="Z722">IF(R722="Control",INDEX(EC!A:A,8-BIN2DEC(MID($B722,25,3))),"")</f>
        <v/>
      </c>
      <c r="AA722" s="5" t="str" cm="1">
        <f t="array" ref="AA722">IF(R722="Control",INDEX(SR!A:A,4-BIN2DEC(MID($B722,28,2))),"")</f>
        <v/>
      </c>
      <c r="AJ722" s="1" t="s">
        <v>669</v>
      </c>
    </row>
    <row r="723" spans="1:36" x14ac:dyDescent="0.25">
      <c r="A723" s="4" t="str">
        <f t="shared" si="94"/>
        <v>2D1</v>
      </c>
      <c r="B723" s="2" t="s">
        <v>207</v>
      </c>
      <c r="C723" s="35" t="s">
        <v>1131</v>
      </c>
      <c r="D723" s="3"/>
      <c r="E723" s="3"/>
      <c r="F723" s="3"/>
      <c r="G723" s="3"/>
      <c r="H723" s="3">
        <f t="shared" si="95"/>
        <v>0</v>
      </c>
      <c r="I723" s="27" t="str" cm="1">
        <f t="array" ref="I723">IF(H723=0,INDEX(Source1!A:A, 32-BIN2DEC(LEFT($B723,5))),"--")</f>
        <v>SIGMA</v>
      </c>
      <c r="J723" s="63" t="str">
        <f t="shared" si="91"/>
        <v>--</v>
      </c>
      <c r="K723" s="27" t="str" cm="1">
        <f t="array" ref="K723">IF(H723=0,INDEX(Dest1!A:A,32-BIN2DEC(MID($B723,6,5))),"--")</f>
        <v>SI</v>
      </c>
      <c r="L723" s="27">
        <f t="shared" si="96"/>
        <v>1</v>
      </c>
      <c r="M723" s="27" t="str" cm="1">
        <f t="array" ref="M723">IF(AND(I723&lt;&gt;"CONST",L723=0),INDEX(Source2!A:A,16-BIN2DEC(MID($B723,11,4))),"--")</f>
        <v>--</v>
      </c>
      <c r="N723" s="23" t="str" cm="1">
        <f t="array" ref="N723">IF(AND(I723&lt;&gt;"CONST",L723=0),INDEX('D2'!A:A,4-BIN2DEC(MID($B723,15,2))),"--")</f>
        <v>--</v>
      </c>
      <c r="O723" s="6">
        <f t="shared" si="97"/>
        <v>0</v>
      </c>
      <c r="P723" s="6">
        <f t="shared" si="92"/>
        <v>0</v>
      </c>
      <c r="Q723" s="6">
        <f t="shared" si="93"/>
        <v>0</v>
      </c>
      <c r="R723" s="3" t="str" cm="1">
        <f t="array" ref="R723">INDEX(Types!A:A,1+BIN2DEC(MID($B723,20,2)))</f>
        <v>Control</v>
      </c>
      <c r="S723" s="3" t="str" cm="1">
        <f t="array" ref="S723">IF(R723="ALU",INDEX(ALUOps!A:A,32-BIN2DEC(MID($B723,22,5))),"")</f>
        <v/>
      </c>
      <c r="T723" s="3" t="str" cm="1">
        <f t="array" ref="T723">IF(R723="ALU",INDEX(Tmp!A:A,4-BIN2DEC(MID($B723,27,2))),"")</f>
        <v/>
      </c>
      <c r="U723" s="6" t="str">
        <f t="shared" si="98"/>
        <v/>
      </c>
      <c r="V723" t="str" cm="1">
        <f t="array" ref="V723">IF(R723="Jump",INDEX(Jcond!A:A,16-BIN2DEC(MID($B723,22,4))),"")</f>
        <v/>
      </c>
      <c r="W723" t="str">
        <f t="shared" si="99"/>
        <v/>
      </c>
      <c r="X723" s="5" t="str" cm="1">
        <f t="array" ref="X723">IF(R723="Control",INDEX(IC!A:A,16-BIN2DEC(MID($B723,21,4))),"")</f>
        <v>--</v>
      </c>
      <c r="Y723" s="5" t="str" cm="1">
        <f t="array" ref="Y723">IF(X723="CALL",INDEX(Subroutines!A:A,32-BIN2DEC(MID($B723,25,5))),"")</f>
        <v/>
      </c>
      <c r="Z723" s="5" t="str" cm="1">
        <f t="array" ref="Z723">IF(R723="Control",INDEX(EC!A:A,8-BIN2DEC(MID($B723,25,3))),"")</f>
        <v>--</v>
      </c>
      <c r="AA723" s="5" t="str" cm="1">
        <f t="array" ref="AA723">IF(R723="Control",INDEX(SR!A:A,4-BIN2DEC(MID($B723,28,2))),"")</f>
        <v>--</v>
      </c>
    </row>
    <row r="724" spans="1:36" x14ac:dyDescent="0.25">
      <c r="A724" s="4" t="str">
        <f t="shared" si="94"/>
        <v>2D2</v>
      </c>
      <c r="B724" s="2" t="s">
        <v>486</v>
      </c>
      <c r="C724" s="35" t="s">
        <v>1132</v>
      </c>
      <c r="D724" s="3"/>
      <c r="E724" s="3"/>
      <c r="F724" s="3"/>
      <c r="G724" s="3"/>
      <c r="H724" s="3">
        <f t="shared" si="95"/>
        <v>0</v>
      </c>
      <c r="I724" s="27" t="str" cm="1">
        <f t="array" ref="I724">IF(H724=0,INDEX(Source1!A:A, 32-BIN2DEC(LEFT($B724,5))),"--")</f>
        <v>TEMP</v>
      </c>
      <c r="J724" s="63" t="str">
        <f t="shared" si="91"/>
        <v>--</v>
      </c>
      <c r="K724" s="27" t="str" cm="1">
        <f t="array" ref="K724">IF(H724=0,INDEX(Dest1!A:A,32-BIN2DEC(MID($B724,6,5))),"--")</f>
        <v>tmpC</v>
      </c>
      <c r="L724" s="27">
        <f t="shared" si="96"/>
        <v>1</v>
      </c>
      <c r="M724" s="27" t="str" cm="1">
        <f t="array" ref="M724">IF(AND(I724&lt;&gt;"CONST",L724=0),INDEX(Source2!A:A,16-BIN2DEC(MID($B724,11,4))),"--")</f>
        <v>--</v>
      </c>
      <c r="N724" s="23" t="str" cm="1">
        <f t="array" ref="N724">IF(AND(I724&lt;&gt;"CONST",L724=0),INDEX('D2'!A:A,4-BIN2DEC(MID($B724,15,2))),"--")</f>
        <v>--</v>
      </c>
      <c r="O724" s="6">
        <f t="shared" si="97"/>
        <v>1</v>
      </c>
      <c r="P724" s="6">
        <f t="shared" si="92"/>
        <v>0</v>
      </c>
      <c r="Q724" s="6">
        <f t="shared" si="93"/>
        <v>0</v>
      </c>
      <c r="R724" s="3" t="str" cm="1">
        <f t="array" ref="R724">INDEX(Types!A:A,1+BIN2DEC(MID($B724,20,2)))</f>
        <v>Control</v>
      </c>
      <c r="S724" s="3" t="str" cm="1">
        <f t="array" ref="S724">IF(R724="ALU",INDEX(ALUOps!A:A,32-BIN2DEC(MID($B724,22,5))),"")</f>
        <v/>
      </c>
      <c r="T724" s="3" t="str" cm="1">
        <f t="array" ref="T724">IF(R724="ALU",INDEX(Tmp!A:A,4-BIN2DEC(MID($B724,27,2))),"")</f>
        <v/>
      </c>
      <c r="U724" s="6" t="str">
        <f t="shared" si="98"/>
        <v/>
      </c>
      <c r="V724" t="str" cm="1">
        <f t="array" ref="V724">IF(R724="Jump",INDEX(Jcond!A:A,16-BIN2DEC(MID($B724,22,4))),"")</f>
        <v/>
      </c>
      <c r="W724" t="str">
        <f t="shared" si="99"/>
        <v/>
      </c>
      <c r="X724" s="5" t="str" cm="1">
        <f t="array" ref="X724">IF(R724="Control",INDEX(IC!A:A,16-BIN2DEC(MID($B724,21,4))),"")</f>
        <v>--</v>
      </c>
      <c r="Y724" s="5" t="str" cm="1">
        <f t="array" ref="Y724">IF(X724="CALL",INDEX(Subroutines!A:A,32-BIN2DEC(MID($B724,25,5))),"")</f>
        <v/>
      </c>
      <c r="Z724" s="5" t="str" cm="1">
        <f t="array" ref="Z724">IF(R724="Control",INDEX(EC!A:A,8-BIN2DEC(MID($B724,25,3))),"")</f>
        <v>--</v>
      </c>
      <c r="AA724" s="5" t="str" cm="1">
        <f t="array" ref="AA724">IF(R724="Control",INDEX(SR!A:A,4-BIN2DEC(MID($B724,28,2))),"")</f>
        <v>--</v>
      </c>
    </row>
    <row r="725" spans="1:36" x14ac:dyDescent="0.25">
      <c r="A725" s="4" t="str">
        <f t="shared" si="94"/>
        <v>2D3</v>
      </c>
      <c r="B725" s="2" t="s">
        <v>215</v>
      </c>
      <c r="C725" s="35" t="s">
        <v>1133</v>
      </c>
      <c r="D725" s="3"/>
      <c r="E725" s="3"/>
      <c r="F725" s="3"/>
      <c r="G725" s="3"/>
      <c r="H725" s="3">
        <f t="shared" si="95"/>
        <v>0</v>
      </c>
      <c r="I725" s="27" t="str" cm="1">
        <f t="array" ref="I725">IF(H725=0,INDEX(Source1!A:A, 32-BIN2DEC(LEFT($B725,5))),"--")</f>
        <v>DI</v>
      </c>
      <c r="J725" s="63" t="str">
        <f t="shared" si="91"/>
        <v>--</v>
      </c>
      <c r="K725" s="27" t="str" cm="1">
        <f t="array" ref="K725">IF(H725=0,INDEX(Dest1!A:A,32-BIN2DEC(MID($B725,6,5))),"--")</f>
        <v>DP</v>
      </c>
      <c r="L725" s="27">
        <f t="shared" si="96"/>
        <v>1</v>
      </c>
      <c r="M725" s="27" t="str" cm="1">
        <f t="array" ref="M725">IF(AND(I725&lt;&gt;"CONST",L725=0),INDEX(Source2!A:A,16-BIN2DEC(MID($B725,11,4))),"--")</f>
        <v>--</v>
      </c>
      <c r="N725" s="23" t="str" cm="1">
        <f t="array" ref="N725">IF(AND(I725&lt;&gt;"CONST",L725=0),INDEX('D2'!A:A,4-BIN2DEC(MID($B725,15,2))),"--")</f>
        <v>--</v>
      </c>
      <c r="O725" s="6">
        <f t="shared" si="97"/>
        <v>0</v>
      </c>
      <c r="P725" s="6">
        <f t="shared" si="92"/>
        <v>0</v>
      </c>
      <c r="Q725" s="6">
        <f t="shared" si="93"/>
        <v>0</v>
      </c>
      <c r="R725" s="3" t="str" cm="1">
        <f t="array" ref="R725">INDEX(Types!A:A,1+BIN2DEC(MID($B725,20,2)))</f>
        <v>Control</v>
      </c>
      <c r="S725" s="3" t="str" cm="1">
        <f t="array" ref="S725">IF(R725="ALU",INDEX(ALUOps!A:A,32-BIN2DEC(MID($B725,22,5))),"")</f>
        <v/>
      </c>
      <c r="T725" s="3" t="str" cm="1">
        <f t="array" ref="T725">IF(R725="ALU",INDEX(Tmp!A:A,4-BIN2DEC(MID($B725,27,2))),"")</f>
        <v/>
      </c>
      <c r="U725" s="6" t="str">
        <f t="shared" si="98"/>
        <v/>
      </c>
      <c r="V725" t="str" cm="1">
        <f t="array" ref="V725">IF(R725="Jump",INDEX(Jcond!A:A,16-BIN2DEC(MID($B725,22,4))),"")</f>
        <v/>
      </c>
      <c r="W725" t="str">
        <f t="shared" si="99"/>
        <v/>
      </c>
      <c r="X725" s="5" t="str" cm="1">
        <f t="array" ref="X725">IF(R725="Control",INDEX(IC!A:A,16-BIN2DEC(MID($B725,21,4))),"")</f>
        <v>--</v>
      </c>
      <c r="Y725" s="5" t="str" cm="1">
        <f t="array" ref="Y725">IF(X725="CALL",INDEX(Subroutines!A:A,32-BIN2DEC(MID($B725,25,5))),"")</f>
        <v/>
      </c>
      <c r="Z725" s="5" t="str" cm="1">
        <f t="array" ref="Z725">IF(R725="Control",INDEX(EC!A:A,8-BIN2DEC(MID($B725,25,3))),"")</f>
        <v>MR</v>
      </c>
      <c r="AA725" s="5" t="str" cm="1">
        <f t="array" ref="AA725">IF(R725="Control",INDEX(SR!A:A,4-BIN2DEC(MID($B725,28,2))),"")</f>
        <v>ES</v>
      </c>
    </row>
    <row r="726" spans="1:36" x14ac:dyDescent="0.25">
      <c r="A726" s="4" t="str">
        <f t="shared" si="94"/>
        <v>2D4</v>
      </c>
      <c r="B726" s="2" t="s">
        <v>677</v>
      </c>
      <c r="C726" s="35" t="s">
        <v>1134</v>
      </c>
      <c r="D726" s="2" t="s">
        <v>676</v>
      </c>
      <c r="E726" s="2" t="s">
        <v>935</v>
      </c>
      <c r="F726" s="2" t="s">
        <v>488</v>
      </c>
      <c r="G726" s="2"/>
      <c r="H726" s="3">
        <f t="shared" si="95"/>
        <v>0</v>
      </c>
      <c r="I726" s="27" t="str" cm="1">
        <f t="array" ref="I726">IF(H726=0,INDEX(Source1!A:A, 32-BIN2DEC(LEFT($B726,5))),"--")</f>
        <v>TEMP</v>
      </c>
      <c r="J726" s="63" t="str">
        <f t="shared" si="91"/>
        <v>--</v>
      </c>
      <c r="K726" s="27" t="str" cm="1">
        <f t="array" ref="K726">IF(H726=0,INDEX(Dest1!A:A,32-BIN2DEC(MID($B726,6,5))),"--")</f>
        <v>tmpB</v>
      </c>
      <c r="L726" s="27">
        <f t="shared" si="96"/>
        <v>1</v>
      </c>
      <c r="M726" s="27" t="str" cm="1">
        <f t="array" ref="M726">IF(AND(I726&lt;&gt;"CONST",L726=0),INDEX(Source2!A:A,16-BIN2DEC(MID($B726,11,4))),"--")</f>
        <v>--</v>
      </c>
      <c r="N726" s="23" t="str" cm="1">
        <f t="array" ref="N726">IF(AND(I726&lt;&gt;"CONST",L726=0),INDEX('D2'!A:A,4-BIN2DEC(MID($B726,15,2))),"--")</f>
        <v>--</v>
      </c>
      <c r="O726" s="6">
        <f t="shared" si="97"/>
        <v>1</v>
      </c>
      <c r="P726" s="6">
        <f t="shared" si="92"/>
        <v>0</v>
      </c>
      <c r="Q726" s="6">
        <f t="shared" si="93"/>
        <v>0</v>
      </c>
      <c r="R726" s="3" t="str" cm="1">
        <f t="array" ref="R726">INDEX(Types!A:A,1+BIN2DEC(MID($B726,20,2)))</f>
        <v>ALU</v>
      </c>
      <c r="S726" s="3" t="str" cm="1">
        <f t="array" ref="S726">IF(R726="ALU",INDEX(ALUOps!A:A,32-BIN2DEC(MID($B726,22,5))),"")</f>
        <v>ADC</v>
      </c>
      <c r="T726" s="3" t="str" cm="1">
        <f t="array" ref="T726">IF(R726="ALU",INDEX(Tmp!A:A,4-BIN2DEC(MID($B726,27,2))),"")</f>
        <v>tmpC</v>
      </c>
      <c r="U726" s="6">
        <f t="shared" si="98"/>
        <v>0</v>
      </c>
      <c r="V726" t="str" cm="1">
        <f t="array" ref="V726">IF(R726="Jump",INDEX(Jcond!A:A,16-BIN2DEC(MID($B726,22,4))),"")</f>
        <v/>
      </c>
      <c r="W726" t="str">
        <f t="shared" si="99"/>
        <v/>
      </c>
      <c r="X726" s="5" t="str" cm="1">
        <f t="array" ref="X726">IF(R726="Control",INDEX(IC!A:A,16-BIN2DEC(MID($B726,21,4))),"")</f>
        <v/>
      </c>
      <c r="Y726" s="5" t="str" cm="1">
        <f t="array" ref="Y726">IF(X726="CALL",INDEX(Subroutines!A:A,32-BIN2DEC(MID($B726,25,5))),"")</f>
        <v/>
      </c>
      <c r="Z726" s="5" t="str" cm="1">
        <f t="array" ref="Z726">IF(R726="Control",INDEX(EC!A:A,8-BIN2DEC(MID($B726,25,3))),"")</f>
        <v/>
      </c>
      <c r="AA726" s="5" t="str" cm="1">
        <f t="array" ref="AA726">IF(R726="Control",INDEX(SR!A:A,4-BIN2DEC(MID($B726,28,2))),"")</f>
        <v/>
      </c>
      <c r="AD726" t="s">
        <v>1418</v>
      </c>
      <c r="AJ726" s="1" t="s">
        <v>501</v>
      </c>
    </row>
    <row r="727" spans="1:36" x14ac:dyDescent="0.25">
      <c r="A727" s="4" t="str">
        <f t="shared" si="94"/>
        <v>2D5</v>
      </c>
      <c r="B727" s="2" t="s">
        <v>679</v>
      </c>
      <c r="C727" s="35" t="s">
        <v>1135</v>
      </c>
      <c r="D727" s="3"/>
      <c r="E727" s="3"/>
      <c r="F727" s="3"/>
      <c r="G727" s="3"/>
      <c r="H727" s="3">
        <f t="shared" si="95"/>
        <v>0</v>
      </c>
      <c r="I727" s="27" t="str" cm="1">
        <f t="array" ref="I727">IF(H727=0,INDEX(Source1!A:A, 32-BIN2DEC(LEFT($B727,5))),"--")</f>
        <v>SIGMA</v>
      </c>
      <c r="J727" s="63" t="str">
        <f t="shared" si="91"/>
        <v>--</v>
      </c>
      <c r="K727" s="27" t="str" cm="1">
        <f t="array" ref="K727">IF(H727=0,INDEX(Dest1!A:A,32-BIN2DEC(MID($B727,6,5))),"--")</f>
        <v>tmpB</v>
      </c>
      <c r="L727" s="27">
        <f t="shared" si="96"/>
        <v>1</v>
      </c>
      <c r="M727" s="27" t="str" cm="1">
        <f t="array" ref="M727">IF(AND(I727&lt;&gt;"CONST",L727=0),INDEX(Source2!A:A,16-BIN2DEC(MID($B727,11,4))),"--")</f>
        <v>--</v>
      </c>
      <c r="N727" s="23" t="str" cm="1">
        <f t="array" ref="N727">IF(AND(I727&lt;&gt;"CONST",L727=0),INDEX('D2'!A:A,4-BIN2DEC(MID($B727,15,2))),"--")</f>
        <v>--</v>
      </c>
      <c r="O727" s="6">
        <f t="shared" si="97"/>
        <v>0</v>
      </c>
      <c r="P727" s="6">
        <f t="shared" si="92"/>
        <v>1</v>
      </c>
      <c r="Q727" s="6">
        <f t="shared" si="93"/>
        <v>0</v>
      </c>
      <c r="R727" s="3" t="str" cm="1">
        <f t="array" ref="R727">INDEX(Types!A:A,1+BIN2DEC(MID($B727,20,2)))</f>
        <v>ALU</v>
      </c>
      <c r="S727" s="3" t="str" cm="1">
        <f t="array" ref="S727">IF(R727="ALU",INDEX(ALUOps!A:A,32-BIN2DEC(MID($B727,22,5))),"")</f>
        <v>ADJD</v>
      </c>
      <c r="T727" s="3" t="str" cm="1">
        <f t="array" ref="T727">IF(R727="ALU",INDEX(Tmp!A:A,4-BIN2DEC(MID($B727,27,2))),"")</f>
        <v>tmpB</v>
      </c>
      <c r="U727" s="6">
        <f t="shared" si="98"/>
        <v>0</v>
      </c>
      <c r="V727" t="str" cm="1">
        <f t="array" ref="V727">IF(R727="Jump",INDEX(Jcond!A:A,16-BIN2DEC(MID($B727,22,4))),"")</f>
        <v/>
      </c>
      <c r="W727" t="str">
        <f t="shared" si="99"/>
        <v/>
      </c>
      <c r="X727" s="5" t="str" cm="1">
        <f t="array" ref="X727">IF(R727="Control",INDEX(IC!A:A,16-BIN2DEC(MID($B727,21,4))),"")</f>
        <v/>
      </c>
      <c r="Y727" s="5" t="str" cm="1">
        <f t="array" ref="Y727">IF(X727="CALL",INDEX(Subroutines!A:A,32-BIN2DEC(MID($B727,25,5))),"")</f>
        <v/>
      </c>
      <c r="Z727" s="5" t="str" cm="1">
        <f t="array" ref="Z727">IF(R727="Control",INDEX(EC!A:A,8-BIN2DEC(MID($B727,25,3))),"")</f>
        <v/>
      </c>
      <c r="AA727" s="5" t="str" cm="1">
        <f t="array" ref="AA727">IF(R727="Control",INDEX(SR!A:A,4-BIN2DEC(MID($B727,28,2))),"")</f>
        <v/>
      </c>
    </row>
    <row r="728" spans="1:36" x14ac:dyDescent="0.25">
      <c r="A728" s="4" t="str">
        <f t="shared" si="94"/>
        <v>2D6</v>
      </c>
      <c r="B728" s="2" t="s">
        <v>33</v>
      </c>
      <c r="C728" s="35" t="s">
        <v>488</v>
      </c>
      <c r="D728" s="3"/>
      <c r="E728" s="3"/>
      <c r="F728" s="3"/>
      <c r="G728" s="3"/>
      <c r="H728" s="3">
        <f t="shared" si="95"/>
        <v>0</v>
      </c>
      <c r="I728" s="27" t="str" cm="1">
        <f t="array" ref="I728">IF(H728=0,INDEX(Source1!A:A, 32-BIN2DEC(LEFT($B728,5))),"--")</f>
        <v>ONES</v>
      </c>
      <c r="J728" s="63" t="str">
        <f t="shared" si="91"/>
        <v>--</v>
      </c>
      <c r="K728" s="27" t="str" cm="1">
        <f t="array" ref="K728">IF(H728=0,INDEX(Dest1!A:A,32-BIN2DEC(MID($B728,6,5))),"--")</f>
        <v>tmpA</v>
      </c>
      <c r="L728" s="27">
        <f t="shared" si="96"/>
        <v>1</v>
      </c>
      <c r="M728" s="27" t="str" cm="1">
        <f t="array" ref="M728">IF(AND(I728&lt;&gt;"CONST",L728=0),INDEX(Source2!A:A,16-BIN2DEC(MID($B728,11,4))),"--")</f>
        <v>--</v>
      </c>
      <c r="N728" s="23" t="str" cm="1">
        <f t="array" ref="N728">IF(AND(I728&lt;&gt;"CONST",L728=0),INDEX('D2'!A:A,4-BIN2DEC(MID($B728,15,2))),"--")</f>
        <v>--</v>
      </c>
      <c r="O728" s="6">
        <f t="shared" si="97"/>
        <v>0</v>
      </c>
      <c r="P728" s="6">
        <f t="shared" si="92"/>
        <v>0</v>
      </c>
      <c r="Q728" s="6">
        <f t="shared" si="93"/>
        <v>0</v>
      </c>
      <c r="R728" s="3" t="str" cm="1">
        <f t="array" ref="R728">INDEX(Types!A:A,1+BIN2DEC(MID($B728,20,2)))</f>
        <v>ALU</v>
      </c>
      <c r="S728" s="3" t="str" cm="1">
        <f t="array" ref="S728">IF(R728="ALU",INDEX(ALUOps!A:A,32-BIN2DEC(MID($B728,22,5))),"")</f>
        <v>ADD</v>
      </c>
      <c r="T728" s="3" t="str" cm="1">
        <f t="array" ref="T728">IF(R728="ALU",INDEX(Tmp!A:A,4-BIN2DEC(MID($B728,27,2))),"")</f>
        <v>tmpA</v>
      </c>
      <c r="U728" s="6">
        <f t="shared" si="98"/>
        <v>0</v>
      </c>
      <c r="V728" t="str" cm="1">
        <f t="array" ref="V728">IF(R728="Jump",INDEX(Jcond!A:A,16-BIN2DEC(MID($B728,22,4))),"")</f>
        <v/>
      </c>
      <c r="W728" t="str">
        <f t="shared" si="99"/>
        <v/>
      </c>
      <c r="X728" s="5" t="str" cm="1">
        <f t="array" ref="X728">IF(R728="Control",INDEX(IC!A:A,16-BIN2DEC(MID($B728,21,4))),"")</f>
        <v/>
      </c>
      <c r="Y728" s="5" t="str" cm="1">
        <f t="array" ref="Y728">IF(X728="CALL",INDEX(Subroutines!A:A,32-BIN2DEC(MID($B728,25,5))),"")</f>
        <v/>
      </c>
      <c r="Z728" s="5" t="str" cm="1">
        <f t="array" ref="Z728">IF(R728="Control",INDEX(EC!A:A,8-BIN2DEC(MID($B728,25,3))),"")</f>
        <v/>
      </c>
      <c r="AA728" s="5" t="str" cm="1">
        <f t="array" ref="AA728">IF(R728="Control",INDEX(SR!A:A,4-BIN2DEC(MID($B728,28,2))),"")</f>
        <v/>
      </c>
    </row>
    <row r="729" spans="1:36" x14ac:dyDescent="0.25">
      <c r="A729" s="4" t="str">
        <f t="shared" si="94"/>
        <v>2D7</v>
      </c>
      <c r="B729" s="2" t="s">
        <v>680</v>
      </c>
      <c r="C729" s="35" t="s">
        <v>932</v>
      </c>
      <c r="D729" s="3"/>
      <c r="E729" s="3"/>
      <c r="F729" s="3"/>
      <c r="G729" s="3"/>
      <c r="H729" s="3">
        <f t="shared" si="95"/>
        <v>0</v>
      </c>
      <c r="I729" s="27" t="str" cm="1">
        <f t="array" ref="I729">IF(H729=0,INDEX(Source1!A:A, 32-BIN2DEC(LEFT($B729,5))),"--")</f>
        <v>DI</v>
      </c>
      <c r="J729" s="63" t="str">
        <f t="shared" si="91"/>
        <v>--</v>
      </c>
      <c r="K729" s="27" t="str" cm="1">
        <f t="array" ref="K729">IF(H729=0,INDEX(Dest1!A:A,32-BIN2DEC(MID($B729,6,5))),"--")</f>
        <v>DP</v>
      </c>
      <c r="L729" s="27">
        <f t="shared" si="96"/>
        <v>0</v>
      </c>
      <c r="M729" s="27" t="str" cm="1">
        <f t="array" ref="M729">IF(AND(I729&lt;&gt;"CONST",L729=0),INDEX(Source2!A:A,16-BIN2DEC(MID($B729,11,4))),"--")</f>
        <v>SIGMA</v>
      </c>
      <c r="N729" s="23" t="str" cm="1">
        <f t="array" ref="N729">IF(AND(I729&lt;&gt;"CONST",L729=0),INDEX('D2'!A:A,4-BIN2DEC(MID($B729,15,2))),"--")</f>
        <v>NULL</v>
      </c>
      <c r="O729" s="6">
        <f t="shared" si="97"/>
        <v>0</v>
      </c>
      <c r="P729" s="6">
        <f t="shared" si="92"/>
        <v>1</v>
      </c>
      <c r="Q729" s="6">
        <f t="shared" si="93"/>
        <v>0</v>
      </c>
      <c r="R729" s="3" t="str" cm="1">
        <f t="array" ref="R729">INDEX(Types!A:A,1+BIN2DEC(MID($B729,20,2)))</f>
        <v>Control</v>
      </c>
      <c r="S729" s="3" t="str" cm="1">
        <f t="array" ref="S729">IF(R729="ALU",INDEX(ALUOps!A:A,32-BIN2DEC(MID($B729,22,5))),"")</f>
        <v/>
      </c>
      <c r="T729" s="3" t="str" cm="1">
        <f t="array" ref="T729">IF(R729="ALU",INDEX(Tmp!A:A,4-BIN2DEC(MID($B729,27,2))),"")</f>
        <v/>
      </c>
      <c r="U729" s="6" t="str">
        <f t="shared" si="98"/>
        <v/>
      </c>
      <c r="V729" t="str" cm="1">
        <f t="array" ref="V729">IF(R729="Jump",INDEX(Jcond!A:A,16-BIN2DEC(MID($B729,22,4))),"")</f>
        <v/>
      </c>
      <c r="W729" t="str">
        <f t="shared" si="99"/>
        <v/>
      </c>
      <c r="X729" s="5" t="str" cm="1">
        <f t="array" ref="X729">IF(R729="Control",INDEX(IC!A:A,16-BIN2DEC(MID($B729,21,4))),"")</f>
        <v>--</v>
      </c>
      <c r="Y729" s="5" t="str" cm="1">
        <f t="array" ref="Y729">IF(X729="CALL",INDEX(Subroutines!A:A,32-BIN2DEC(MID($B729,25,5))),"")</f>
        <v/>
      </c>
      <c r="Z729" s="5" t="str" cm="1">
        <f t="array" ref="Z729">IF(R729="Control",INDEX(EC!A:A,8-BIN2DEC(MID($B729,25,3))),"")</f>
        <v>MW</v>
      </c>
      <c r="AA729" s="5" t="str" cm="1">
        <f t="array" ref="AA729">IF(R729="Control",INDEX(SR!A:A,4-BIN2DEC(MID($B729,28,2))),"")</f>
        <v>ES</v>
      </c>
    </row>
    <row r="730" spans="1:36" x14ac:dyDescent="0.25">
      <c r="A730" s="4" t="str">
        <f t="shared" si="94"/>
        <v>2D8</v>
      </c>
      <c r="B730" s="2" t="s">
        <v>681</v>
      </c>
      <c r="C730" s="35" t="s">
        <v>1152</v>
      </c>
      <c r="D730" s="2" t="s">
        <v>678</v>
      </c>
      <c r="E730" s="2" t="s">
        <v>935</v>
      </c>
      <c r="F730" s="2" t="s">
        <v>932</v>
      </c>
      <c r="G730" s="2"/>
      <c r="H730" s="3">
        <f t="shared" si="95"/>
        <v>1</v>
      </c>
      <c r="I730" s="27" t="str" cm="1">
        <f t="array" ref="I730">IF(H730=0,INDEX(Source1!A:A, 32-BIN2DEC(LEFT($B730,5))),"--")</f>
        <v>--</v>
      </c>
      <c r="J730" s="63" t="str">
        <f t="shared" si="91"/>
        <v>--</v>
      </c>
      <c r="K730" s="27" t="str" cm="1">
        <f t="array" ref="K730">IF(H730=0,INDEX(Dest1!A:A,32-BIN2DEC(MID($B730,6,5))),"--")</f>
        <v>--</v>
      </c>
      <c r="L730" s="27">
        <f t="shared" si="96"/>
        <v>1</v>
      </c>
      <c r="M730" s="27" t="str" cm="1">
        <f t="array" ref="M730">IF(AND(I730&lt;&gt;"CONST",L730=0),INDEX(Source2!A:A,16-BIN2DEC(MID($B730,11,4))),"--")</f>
        <v>--</v>
      </c>
      <c r="N730" s="23" t="str" cm="1">
        <f t="array" ref="N730">IF(AND(I730&lt;&gt;"CONST",L730=0),INDEX('D2'!A:A,4-BIN2DEC(MID($B730,15,2))),"--")</f>
        <v>--</v>
      </c>
      <c r="O730" s="6">
        <f t="shared" si="97"/>
        <v>0</v>
      </c>
      <c r="P730" s="6">
        <f t="shared" si="92"/>
        <v>0</v>
      </c>
      <c r="Q730" s="6">
        <f t="shared" si="93"/>
        <v>0</v>
      </c>
      <c r="R730" s="3" t="str" cm="1">
        <f t="array" ref="R730">INDEX(Types!A:A,1+BIN2DEC(MID($B730,20,2)))</f>
        <v>Control</v>
      </c>
      <c r="S730" s="3" t="str" cm="1">
        <f t="array" ref="S730">IF(R730="ALU",INDEX(ALUOps!A:A,32-BIN2DEC(MID($B730,22,5))),"")</f>
        <v/>
      </c>
      <c r="T730" s="3" t="str" cm="1">
        <f t="array" ref="T730">IF(R730="ALU",INDEX(Tmp!A:A,4-BIN2DEC(MID($B730,27,2))),"")</f>
        <v/>
      </c>
      <c r="U730" s="6" t="str">
        <f t="shared" si="98"/>
        <v/>
      </c>
      <c r="V730" t="str" cm="1">
        <f t="array" ref="V730">IF(R730="Jump",INDEX(Jcond!A:A,16-BIN2DEC(MID($B730,22,4))),"")</f>
        <v/>
      </c>
      <c r="W730" t="str">
        <f t="shared" si="99"/>
        <v/>
      </c>
      <c r="X730" s="5" t="str" cm="1">
        <f t="array" ref="X730">IF(R730="Control",INDEX(IC!A:A,16-BIN2DEC(MID($B730,21,4))),"")</f>
        <v>{13}</v>
      </c>
      <c r="Y730" s="5" t="str" cm="1">
        <f t="array" ref="Y730">IF(X730="CALL",INDEX(Subroutines!A:A,32-BIN2DEC(MID($B730,25,5))),"")</f>
        <v/>
      </c>
      <c r="Z730" s="5" t="str" cm="1">
        <f t="array" ref="Z730">IF(R730="Control",INDEX(EC!A:A,8-BIN2DEC(MID($B730,25,3))),"")</f>
        <v>--</v>
      </c>
      <c r="AA730" s="5" t="str" cm="1">
        <f t="array" ref="AA730">IF(R730="Control",INDEX(SR!A:A,4-BIN2DEC(MID($B730,28,2))),"")</f>
        <v>--</v>
      </c>
      <c r="AD730" t="s">
        <v>1081</v>
      </c>
      <c r="AJ730" s="1" t="s">
        <v>669</v>
      </c>
    </row>
    <row r="731" spans="1:36" x14ac:dyDescent="0.25">
      <c r="A731" s="4" t="str">
        <f t="shared" si="94"/>
        <v>2D9</v>
      </c>
      <c r="B731" s="2" t="s">
        <v>684</v>
      </c>
      <c r="C731" s="35" t="s">
        <v>1153</v>
      </c>
      <c r="D731" s="3"/>
      <c r="E731" s="3"/>
      <c r="F731" s="3"/>
      <c r="G731" s="3"/>
      <c r="H731" s="3">
        <f t="shared" si="95"/>
        <v>0</v>
      </c>
      <c r="I731" s="27" t="str" cm="1">
        <f t="array" ref="I731">IF(H731=0,INDEX(Source1!A:A, 32-BIN2DEC(LEFT($B731,5))),"--")</f>
        <v>SIGMA</v>
      </c>
      <c r="J731" s="63" t="str">
        <f t="shared" si="91"/>
        <v>--</v>
      </c>
      <c r="K731" s="27" t="str" cm="1">
        <f t="array" ref="K731">IF(H731=0,INDEX(Dest1!A:A,32-BIN2DEC(MID($B731,6,5))),"--")</f>
        <v>TEMP</v>
      </c>
      <c r="L731" s="27">
        <f t="shared" si="96"/>
        <v>0</v>
      </c>
      <c r="M731" s="27" t="str" cm="1">
        <f t="array" ref="M731">IF(AND(I731&lt;&gt;"CONST",L731=0),INDEX(Source2!A:A,16-BIN2DEC(MID($B731,11,4))),"--")</f>
        <v>DI</v>
      </c>
      <c r="N731" s="23" t="str" cm="1">
        <f t="array" ref="N731">IF(AND(I731&lt;&gt;"CONST",L731=0),INDEX('D2'!A:A,4-BIN2DEC(MID($B731,15,2))),"--")</f>
        <v>tmpA</v>
      </c>
      <c r="O731" s="6">
        <f t="shared" si="97"/>
        <v>0</v>
      </c>
      <c r="P731" s="6">
        <f t="shared" si="92"/>
        <v>0</v>
      </c>
      <c r="Q731" s="6">
        <f t="shared" si="93"/>
        <v>0</v>
      </c>
      <c r="R731" s="3" t="str" cm="1">
        <f t="array" ref="R731">INDEX(Types!A:A,1+BIN2DEC(MID($B731,20,2)))</f>
        <v>ALU</v>
      </c>
      <c r="S731" s="3" t="str" cm="1">
        <f t="array" ref="S731">IF(R731="ALU",INDEX(ALUOps!A:A,32-BIN2DEC(MID($B731,22,5))),"")</f>
        <v>INC</v>
      </c>
      <c r="T731" s="3" t="str" cm="1">
        <f t="array" ref="T731">IF(R731="ALU",INDEX(Tmp!A:A,4-BIN2DEC(MID($B731,27,2))),"")</f>
        <v>tmpA</v>
      </c>
      <c r="U731" s="6">
        <f t="shared" si="98"/>
        <v>0</v>
      </c>
      <c r="V731" t="str" cm="1">
        <f t="array" ref="V731">IF(R731="Jump",INDEX(Jcond!A:A,16-BIN2DEC(MID($B731,22,4))),"")</f>
        <v/>
      </c>
      <c r="W731" t="str">
        <f t="shared" si="99"/>
        <v/>
      </c>
      <c r="X731" s="5" t="str" cm="1">
        <f t="array" ref="X731">IF(R731="Control",INDEX(IC!A:A,16-BIN2DEC(MID($B731,21,4))),"")</f>
        <v/>
      </c>
      <c r="Y731" s="5" t="str" cm="1">
        <f t="array" ref="Y731">IF(X731="CALL",INDEX(Subroutines!A:A,32-BIN2DEC(MID($B731,25,5))),"")</f>
        <v/>
      </c>
      <c r="Z731" s="5" t="str" cm="1">
        <f t="array" ref="Z731">IF(R731="Control",INDEX(EC!A:A,8-BIN2DEC(MID($B731,25,3))),"")</f>
        <v/>
      </c>
      <c r="AA731" s="5" t="str" cm="1">
        <f t="array" ref="AA731">IF(R731="Control",INDEX(SR!A:A,4-BIN2DEC(MID($B731,28,2))),"")</f>
        <v/>
      </c>
    </row>
    <row r="732" spans="1:36" x14ac:dyDescent="0.25">
      <c r="A732" s="4" t="str">
        <f t="shared" si="94"/>
        <v>2DA</v>
      </c>
      <c r="B732" s="2" t="s">
        <v>685</v>
      </c>
      <c r="C732" s="35" t="s">
        <v>1154</v>
      </c>
      <c r="D732" s="3"/>
      <c r="E732" s="3"/>
      <c r="F732" s="3"/>
      <c r="G732" s="3"/>
      <c r="H732" s="3">
        <f t="shared" si="95"/>
        <v>0</v>
      </c>
      <c r="I732" s="27" t="str" cm="1">
        <f t="array" ref="I732">IF(H732=0,INDEX(Source1!A:A, 32-BIN2DEC(LEFT($B732,5))),"--")</f>
        <v>SIGMA</v>
      </c>
      <c r="J732" s="63" t="str">
        <f t="shared" si="91"/>
        <v>--</v>
      </c>
      <c r="K732" s="27" t="str" cm="1">
        <f t="array" ref="K732">IF(H732=0,INDEX(Dest1!A:A,32-BIN2DEC(MID($B732,6,5))),"--")</f>
        <v>DI</v>
      </c>
      <c r="L732" s="27">
        <f t="shared" si="96"/>
        <v>0</v>
      </c>
      <c r="M732" s="27" t="str" cm="1">
        <f t="array" ref="M732">IF(AND(I732&lt;&gt;"CONST",L732=0),INDEX(Source2!A:A,16-BIN2DEC(MID($B732,11,4))),"--")</f>
        <v>{0}</v>
      </c>
      <c r="N732" s="23" t="str" cm="1">
        <f t="array" ref="N732">IF(AND(I732&lt;&gt;"CONST",L732=0),INDEX('D2'!A:A,4-BIN2DEC(MID($B732,15,2))),"--")</f>
        <v>tmpB</v>
      </c>
      <c r="O732" s="6">
        <f t="shared" si="97"/>
        <v>0</v>
      </c>
      <c r="P732" s="6">
        <f t="shared" si="92"/>
        <v>0</v>
      </c>
      <c r="Q732" s="6">
        <f t="shared" si="93"/>
        <v>0</v>
      </c>
      <c r="R732" s="3" t="str" cm="1">
        <f t="array" ref="R732">INDEX(Types!A:A,1+BIN2DEC(MID($B732,20,2)))</f>
        <v>Jump</v>
      </c>
      <c r="S732" s="3" t="str" cm="1">
        <f t="array" ref="S732">IF(R732="ALU",INDEX(ALUOps!A:A,32-BIN2DEC(MID($B732,22,5))),"")</f>
        <v/>
      </c>
      <c r="T732" s="3" t="str" cm="1">
        <f t="array" ref="T732">IF(R732="ALU",INDEX(Tmp!A:A,4-BIN2DEC(MID($B732,27,2))),"")</f>
        <v/>
      </c>
      <c r="U732" s="6" t="str">
        <f t="shared" si="98"/>
        <v/>
      </c>
      <c r="V732" t="str" cm="1">
        <f t="array" ref="V732">IF(R732="Jump",INDEX(Jcond!A:A,16-BIN2DEC(MID($B732,22,4))),"")</f>
        <v>JLCZ</v>
      </c>
      <c r="W732" s="44">
        <f t="shared" si="99"/>
        <v>3</v>
      </c>
      <c r="X732" s="5" t="str" cm="1">
        <f t="array" ref="X732">IF(R732="Control",INDEX(IC!A:A,16-BIN2DEC(MID($B732,21,4))),"")</f>
        <v/>
      </c>
      <c r="Y732" s="5" t="str" cm="1">
        <f t="array" ref="Y732">IF(X732="CALL",INDEX(Subroutines!A:A,32-BIN2DEC(MID($B732,25,5))),"")</f>
        <v/>
      </c>
      <c r="Z732" s="5" t="str" cm="1">
        <f t="array" ref="Z732">IF(R732="Control",INDEX(EC!A:A,8-BIN2DEC(MID($B732,25,3))),"")</f>
        <v/>
      </c>
      <c r="AA732" s="5" t="str" cm="1">
        <f t="array" ref="AA732">IF(R732="Control",INDEX(SR!A:A,4-BIN2DEC(MID($B732,28,2))),"")</f>
        <v/>
      </c>
    </row>
    <row r="733" spans="1:36" s="9" customFormat="1" ht="15.75" thickBot="1" x14ac:dyDescent="0.3">
      <c r="A733" s="7" t="str">
        <f t="shared" si="94"/>
        <v>2DB</v>
      </c>
      <c r="B733" s="8" t="s">
        <v>686</v>
      </c>
      <c r="C733" s="38" t="s">
        <v>1155</v>
      </c>
      <c r="D733" s="10"/>
      <c r="E733" s="10"/>
      <c r="F733" s="10"/>
      <c r="G733" s="10"/>
      <c r="H733" s="10">
        <f t="shared" si="95"/>
        <v>0</v>
      </c>
      <c r="I733" s="30" t="str" cm="1">
        <f t="array" ref="I733">IF(H733=0,INDEX(Source1!A:A, 32-BIN2DEC(LEFT($B733,5))),"--")</f>
        <v>C</v>
      </c>
      <c r="J733" s="66" t="str">
        <f t="shared" si="91"/>
        <v>--</v>
      </c>
      <c r="K733" s="30" t="str" cm="1">
        <f t="array" ref="K733">IF(H733=0,INDEX(Dest1!A:A,32-BIN2DEC(MID($B733,6,5))),"--")</f>
        <v>tmpAL</v>
      </c>
      <c r="L733" s="30">
        <f t="shared" si="96"/>
        <v>1</v>
      </c>
      <c r="M733" s="30" t="str" cm="1">
        <f t="array" ref="M733">IF(AND(I733&lt;&gt;"CONST",L733=0),INDEX(Source2!A:A,16-BIN2DEC(MID($B733,11,4))),"--")</f>
        <v>--</v>
      </c>
      <c r="N733" s="26" t="str" cm="1">
        <f t="array" ref="N733">IF(AND(I733&lt;&gt;"CONST",L733=0),INDEX('D2'!A:A,4-BIN2DEC(MID($B733,15,2))),"--")</f>
        <v>--</v>
      </c>
      <c r="O733" s="11">
        <f t="shared" si="97"/>
        <v>0</v>
      </c>
      <c r="P733" s="11">
        <f t="shared" si="92"/>
        <v>0</v>
      </c>
      <c r="Q733" s="11">
        <f t="shared" si="93"/>
        <v>0</v>
      </c>
      <c r="R733" s="10" t="str" cm="1">
        <f t="array" ref="R733">INDEX(Types!A:A,1+BIN2DEC(MID($B733,20,2)))</f>
        <v>ALU</v>
      </c>
      <c r="S733" s="10" t="str" cm="1">
        <f t="array" ref="S733">IF(R733="ALU",INDEX(ALUOps!A:A,32-BIN2DEC(MID($B733,22,5))),"")</f>
        <v>ADD</v>
      </c>
      <c r="T733" s="10" t="str" cm="1">
        <f t="array" ref="T733">IF(R733="ALU",INDEX(Tmp!A:A,4-BIN2DEC(MID($B733,27,2))),"")</f>
        <v>tmpB</v>
      </c>
      <c r="U733" s="11">
        <f t="shared" si="98"/>
        <v>0</v>
      </c>
      <c r="V733" s="9" t="str" cm="1">
        <f t="array" ref="V733">IF(R733="Jump",INDEX(Jcond!A:A,16-BIN2DEC(MID($B733,22,4))),"")</f>
        <v/>
      </c>
      <c r="W733" s="48" t="str">
        <f t="shared" si="99"/>
        <v/>
      </c>
      <c r="X733" s="54" t="str" cm="1">
        <f t="array" ref="X733">IF(R733="Control",INDEX(IC!A:A,16-BIN2DEC(MID($B733,21,4))),"")</f>
        <v/>
      </c>
      <c r="Y733" s="54" t="str" cm="1">
        <f t="array" ref="Y733">IF(X733="CALL",INDEX(Subroutines!A:A,32-BIN2DEC(MID($B733,25,5))),"")</f>
        <v/>
      </c>
      <c r="Z733" s="54" t="str" cm="1">
        <f t="array" ref="Z733">IF(R733="Control",INDEX(EC!A:A,8-BIN2DEC(MID($B733,25,3))),"")</f>
        <v/>
      </c>
      <c r="AA733" s="54" t="str" cm="1">
        <f t="array" ref="AA733">IF(R733="Control",INDEX(SR!A:A,4-BIN2DEC(MID($B733,28,2))),"")</f>
        <v/>
      </c>
      <c r="AE733" s="60"/>
    </row>
    <row r="734" spans="1:36" x14ac:dyDescent="0.25">
      <c r="A734" s="4" t="str">
        <f t="shared" si="94"/>
        <v>2DC</v>
      </c>
      <c r="B734" s="2" t="s">
        <v>687</v>
      </c>
      <c r="C734" s="35" t="s">
        <v>1126</v>
      </c>
      <c r="D734" s="2" t="s">
        <v>682</v>
      </c>
      <c r="E734" s="2" t="s">
        <v>935</v>
      </c>
      <c r="F734" s="2" t="s">
        <v>462</v>
      </c>
      <c r="G734" s="2"/>
      <c r="H734" s="3">
        <f t="shared" si="95"/>
        <v>1</v>
      </c>
      <c r="I734" s="27" t="str" cm="1">
        <f t="array" ref="I734">IF(H734=0,INDEX(Source1!A:A, 32-BIN2DEC(LEFT($B734,5))),"--")</f>
        <v>--</v>
      </c>
      <c r="J734" s="63" t="str">
        <f t="shared" si="91"/>
        <v>--</v>
      </c>
      <c r="K734" s="27" t="str" cm="1">
        <f t="array" ref="K734">IF(H734=0,INDEX(Dest1!A:A,32-BIN2DEC(MID($B734,6,5))),"--")</f>
        <v>--</v>
      </c>
      <c r="L734" s="27">
        <f t="shared" si="96"/>
        <v>1</v>
      </c>
      <c r="M734" s="27" t="str" cm="1">
        <f t="array" ref="M734">IF(AND(I734&lt;&gt;"CONST",L734=0),INDEX(Source2!A:A,16-BIN2DEC(MID($B734,11,4))),"--")</f>
        <v>--</v>
      </c>
      <c r="N734" s="23" t="str" cm="1">
        <f t="array" ref="N734">IF(AND(I734&lt;&gt;"CONST",L734=0),INDEX('D2'!A:A,4-BIN2DEC(MID($B734,15,2))),"--")</f>
        <v>--</v>
      </c>
      <c r="O734" s="6">
        <f t="shared" si="97"/>
        <v>0</v>
      </c>
      <c r="P734" s="6">
        <f t="shared" si="92"/>
        <v>0</v>
      </c>
      <c r="Q734" s="6">
        <f t="shared" si="93"/>
        <v>0</v>
      </c>
      <c r="R734" s="3" t="str" cm="1">
        <f t="array" ref="R734">INDEX(Types!A:A,1+BIN2DEC(MID($B734,20,2)))</f>
        <v>Jump</v>
      </c>
      <c r="S734" s="3" t="str" cm="1">
        <f t="array" ref="S734">IF(R734="ALU",INDEX(ALUOps!A:A,32-BIN2DEC(MID($B734,22,5))),"")</f>
        <v/>
      </c>
      <c r="T734" s="3" t="str" cm="1">
        <f t="array" ref="T734">IF(R734="ALU",INDEX(Tmp!A:A,4-BIN2DEC(MID($B734,27,2))),"")</f>
        <v/>
      </c>
      <c r="U734" s="6" t="str">
        <f t="shared" si="98"/>
        <v/>
      </c>
      <c r="V734" t="str" cm="1">
        <f t="array" ref="V734">IF(R734="Jump",INDEX(Jcond!A:A,16-BIN2DEC(MID($B734,22,4))),"")</f>
        <v>{0}</v>
      </c>
      <c r="W734" s="46">
        <f t="shared" si="99"/>
        <v>3</v>
      </c>
      <c r="X734" s="5" t="str" cm="1">
        <f t="array" ref="X734">IF(R734="Control",INDEX(IC!A:A,16-BIN2DEC(MID($B734,21,4))),"")</f>
        <v/>
      </c>
      <c r="Y734" s="5" t="str" cm="1">
        <f t="array" ref="Y734">IF(X734="CALL",INDEX(Subroutines!A:A,32-BIN2DEC(MID($B734,25,5))),"")</f>
        <v/>
      </c>
      <c r="Z734" s="5" t="str" cm="1">
        <f t="array" ref="Z734">IF(R734="Control",INDEX(EC!A:A,8-BIN2DEC(MID($B734,25,3))),"")</f>
        <v/>
      </c>
      <c r="AA734" s="5" t="str" cm="1">
        <f t="array" ref="AA734">IF(R734="Control",INDEX(SR!A:A,4-BIN2DEC(MID($B734,28,2))),"")</f>
        <v/>
      </c>
      <c r="AC734" t="s">
        <v>1167</v>
      </c>
      <c r="AD734" t="s">
        <v>1417</v>
      </c>
      <c r="AJ734" s="1" t="s">
        <v>683</v>
      </c>
    </row>
    <row r="735" spans="1:36" x14ac:dyDescent="0.25">
      <c r="A735" s="4" t="str">
        <f t="shared" si="94"/>
        <v>2DD</v>
      </c>
      <c r="B735" s="2" t="s">
        <v>689</v>
      </c>
      <c r="C735" s="35" t="s">
        <v>1127</v>
      </c>
      <c r="D735" s="3"/>
      <c r="E735" s="3"/>
      <c r="F735" s="3"/>
      <c r="G735" s="3"/>
      <c r="H735" s="3">
        <f t="shared" si="95"/>
        <v>0</v>
      </c>
      <c r="I735" s="27" t="str" cm="1">
        <f t="array" ref="I735">IF(H735=0,INDEX(Source1!A:A, 32-BIN2DEC(LEFT($B735,5))),"--")</f>
        <v>CONST</v>
      </c>
      <c r="J735" s="63">
        <f t="shared" si="91"/>
        <v>1</v>
      </c>
      <c r="K735" s="27" t="str" cm="1">
        <f t="array" ref="K735">IF(H735=0,INDEX(Dest1!A:A,32-BIN2DEC(MID($B735,6,5))),"--")</f>
        <v>tmpB</v>
      </c>
      <c r="L735" s="27">
        <f t="shared" si="96"/>
        <v>0</v>
      </c>
      <c r="M735" s="27" t="str" cm="1">
        <f t="array" ref="M735">IF(AND(I735&lt;&gt;"CONST",L735=0),INDEX(Source2!A:A,16-BIN2DEC(MID($B735,11,4))),"--")</f>
        <v>--</v>
      </c>
      <c r="N735" s="23" t="str" cm="1">
        <f t="array" ref="N735">IF(AND(I735&lt;&gt;"CONST",L735=0),INDEX('D2'!A:A,4-BIN2DEC(MID($B735,15,2))),"--")</f>
        <v>--</v>
      </c>
      <c r="O735" s="6">
        <f t="shared" si="97"/>
        <v>0</v>
      </c>
      <c r="P735" s="6">
        <f t="shared" si="92"/>
        <v>0</v>
      </c>
      <c r="Q735" s="6">
        <f t="shared" si="93"/>
        <v>0</v>
      </c>
      <c r="R735" s="3" t="str" cm="1">
        <f t="array" ref="R735">INDEX(Types!A:A,1+BIN2DEC(MID($B735,20,2)))</f>
        <v>Jump</v>
      </c>
      <c r="S735" s="3" t="str" cm="1">
        <f t="array" ref="S735">IF(R735="ALU",INDEX(ALUOps!A:A,32-BIN2DEC(MID($B735,22,5))),"")</f>
        <v/>
      </c>
      <c r="T735" s="3" t="str" cm="1">
        <f t="array" ref="T735">IF(R735="ALU",INDEX(Tmp!A:A,4-BIN2DEC(MID($B735,27,2))),"")</f>
        <v/>
      </c>
      <c r="U735" s="6" t="str">
        <f t="shared" si="98"/>
        <v/>
      </c>
      <c r="V735" t="str" cm="1">
        <f t="array" ref="V735">IF(R735="Jump",INDEX(Jcond!A:A,16-BIN2DEC(MID($B735,22,4))),"")</f>
        <v>{9}</v>
      </c>
      <c r="W735" s="44">
        <f t="shared" si="99"/>
        <v>3</v>
      </c>
      <c r="X735" s="5" t="str" cm="1">
        <f t="array" ref="X735">IF(R735="Control",INDEX(IC!A:A,16-BIN2DEC(MID($B735,21,4))),"")</f>
        <v/>
      </c>
      <c r="Y735" s="5" t="str" cm="1">
        <f t="array" ref="Y735">IF(X735="CALL",INDEX(Subroutines!A:A,32-BIN2DEC(MID($B735,25,5))),"")</f>
        <v/>
      </c>
      <c r="Z735" s="5" t="str" cm="1">
        <f t="array" ref="Z735">IF(R735="Control",INDEX(EC!A:A,8-BIN2DEC(MID($B735,25,3))),"")</f>
        <v/>
      </c>
      <c r="AA735" s="5" t="str" cm="1">
        <f t="array" ref="AA735">IF(R735="Control",INDEX(SR!A:A,4-BIN2DEC(MID($B735,28,2))),"")</f>
        <v/>
      </c>
      <c r="AE735" s="1" t="s">
        <v>1416</v>
      </c>
    </row>
    <row r="736" spans="1:36" x14ac:dyDescent="0.25">
      <c r="A736" s="4" t="str">
        <f t="shared" si="94"/>
        <v>2DE</v>
      </c>
      <c r="B736" s="2" t="s">
        <v>281</v>
      </c>
      <c r="C736" s="35" t="s">
        <v>1128</v>
      </c>
      <c r="D736" s="3"/>
      <c r="E736" s="3"/>
      <c r="F736" s="3"/>
      <c r="G736" s="3"/>
      <c r="H736" s="3">
        <f t="shared" si="95"/>
        <v>0</v>
      </c>
      <c r="I736" s="27" t="str" cm="1">
        <f t="array" ref="I736">IF(H736=0,INDEX(Source1!A:A, 32-BIN2DEC(LEFT($B736,5))),"--")</f>
        <v>ZERO</v>
      </c>
      <c r="J736" s="63" t="str">
        <f t="shared" si="91"/>
        <v>--</v>
      </c>
      <c r="K736" s="27" t="str" cm="1">
        <f t="array" ref="K736">IF(H736=0,INDEX(Dest1!A:A,32-BIN2DEC(MID($B736,6,5))),"--")</f>
        <v>tmpB</v>
      </c>
      <c r="L736" s="27">
        <f t="shared" si="96"/>
        <v>1</v>
      </c>
      <c r="M736" s="27" t="str" cm="1">
        <f t="array" ref="M736">IF(AND(I736&lt;&gt;"CONST",L736=0),INDEX(Source2!A:A,16-BIN2DEC(MID($B736,11,4))),"--")</f>
        <v>--</v>
      </c>
      <c r="N736" s="23" t="str" cm="1">
        <f t="array" ref="N736">IF(AND(I736&lt;&gt;"CONST",L736=0),INDEX('D2'!A:A,4-BIN2DEC(MID($B736,15,2))),"--")</f>
        <v>--</v>
      </c>
      <c r="O736" s="6">
        <f t="shared" si="97"/>
        <v>0</v>
      </c>
      <c r="P736" s="6">
        <f t="shared" si="92"/>
        <v>0</v>
      </c>
      <c r="Q736" s="6">
        <f t="shared" si="93"/>
        <v>0</v>
      </c>
      <c r="R736" s="3" t="str" cm="1">
        <f t="array" ref="R736">INDEX(Types!A:A,1+BIN2DEC(MID($B736,20,2)))</f>
        <v>Control</v>
      </c>
      <c r="S736" s="3" t="str" cm="1">
        <f t="array" ref="S736">IF(R736="ALU",INDEX(ALUOps!A:A,32-BIN2DEC(MID($B736,22,5))),"")</f>
        <v/>
      </c>
      <c r="T736" s="3" t="str" cm="1">
        <f t="array" ref="T736">IF(R736="ALU",INDEX(Tmp!A:A,4-BIN2DEC(MID($B736,27,2))),"")</f>
        <v/>
      </c>
      <c r="U736" s="6" t="str">
        <f t="shared" si="98"/>
        <v/>
      </c>
      <c r="V736" t="str" cm="1">
        <f t="array" ref="V736">IF(R736="Jump",INDEX(Jcond!A:A,16-BIN2DEC(MID($B736,22,4))),"")</f>
        <v/>
      </c>
      <c r="W736" t="str">
        <f t="shared" si="99"/>
        <v/>
      </c>
      <c r="X736" s="5" t="str" cm="1">
        <f t="array" ref="X736">IF(R736="Control",INDEX(IC!A:A,16-BIN2DEC(MID($B736,21,4))),"")</f>
        <v>--</v>
      </c>
      <c r="Y736" s="5" t="str" cm="1">
        <f t="array" ref="Y736">IF(X736="CALL",INDEX(Subroutines!A:A,32-BIN2DEC(MID($B736,25,5))),"")</f>
        <v/>
      </c>
      <c r="Z736" s="5" t="str" cm="1">
        <f t="array" ref="Z736">IF(R736="Control",INDEX(EC!A:A,8-BIN2DEC(MID($B736,25,3))),"")</f>
        <v>--</v>
      </c>
      <c r="AA736" s="5" t="str" cm="1">
        <f t="array" ref="AA736">IF(R736="Control",INDEX(SR!A:A,4-BIN2DEC(MID($B736,28,2))),"")</f>
        <v>--</v>
      </c>
      <c r="AE736" s="1" t="s">
        <v>1319</v>
      </c>
    </row>
    <row r="737" spans="1:36" x14ac:dyDescent="0.25">
      <c r="A737" s="4" t="str">
        <f t="shared" si="94"/>
        <v>2DF</v>
      </c>
      <c r="B737" s="2" t="s">
        <v>690</v>
      </c>
      <c r="C737" s="45" t="s">
        <v>1129</v>
      </c>
      <c r="D737" s="3"/>
      <c r="E737" s="3"/>
      <c r="F737" s="3"/>
      <c r="G737" s="3"/>
      <c r="H737" s="3">
        <f t="shared" si="95"/>
        <v>0</v>
      </c>
      <c r="I737" s="27" t="str" cm="1">
        <f t="array" ref="I737">IF(H737=0,INDEX(Source1!A:A, 32-BIN2DEC(LEFT($B737,5))),"--")</f>
        <v>SIGMA</v>
      </c>
      <c r="J737" s="63" t="str">
        <f t="shared" si="91"/>
        <v>--</v>
      </c>
      <c r="K737" s="27" t="str" cm="1">
        <f t="array" ref="K737">IF(H737=0,INDEX(Dest1!A:A,32-BIN2DEC(MID($B737,6,5))),"--")</f>
        <v>NULL</v>
      </c>
      <c r="L737" s="27">
        <f t="shared" si="96"/>
        <v>1</v>
      </c>
      <c r="M737" s="27" t="str" cm="1">
        <f t="array" ref="M737">IF(AND(I737&lt;&gt;"CONST",L737=0),INDEX(Source2!A:A,16-BIN2DEC(MID($B737,11,4))),"--")</f>
        <v>--</v>
      </c>
      <c r="N737" s="23" t="str" cm="1">
        <f t="array" ref="N737">IF(AND(I737&lt;&gt;"CONST",L737=0),INDEX('D2'!A:A,4-BIN2DEC(MID($B737,15,2))),"--")</f>
        <v>--</v>
      </c>
      <c r="O737" s="6">
        <f t="shared" si="97"/>
        <v>0</v>
      </c>
      <c r="P737" s="6">
        <f t="shared" si="92"/>
        <v>1</v>
      </c>
      <c r="Q737" s="6">
        <f t="shared" si="93"/>
        <v>0</v>
      </c>
      <c r="R737" s="3" t="str" cm="1">
        <f t="array" ref="R737">INDEX(Types!A:A,1+BIN2DEC(MID($B737,20,2)))</f>
        <v>ALU</v>
      </c>
      <c r="S737" s="3" t="str" cm="1">
        <f t="array" ref="S737">IF(R737="ALU",INDEX(ALUOps!A:A,32-BIN2DEC(MID($B737,22,5))),"")</f>
        <v>INC</v>
      </c>
      <c r="T737" s="3" t="str" cm="1">
        <f t="array" ref="T737">IF(R737="ALU",INDEX(Tmp!A:A,4-BIN2DEC(MID($B737,27,2))),"")</f>
        <v>tmpA</v>
      </c>
      <c r="U737" s="6">
        <f t="shared" si="98"/>
        <v>0</v>
      </c>
      <c r="V737" t="str" cm="1">
        <f t="array" ref="V737">IF(R737="Jump",INDEX(Jcond!A:A,16-BIN2DEC(MID($B737,22,4))),"")</f>
        <v/>
      </c>
      <c r="W737" t="str">
        <f t="shared" si="99"/>
        <v/>
      </c>
      <c r="X737" s="5" t="str" cm="1">
        <f t="array" ref="X737">IF(R737="Control",INDEX(IC!A:A,16-BIN2DEC(MID($B737,21,4))),"")</f>
        <v/>
      </c>
      <c r="Y737" s="5" t="str" cm="1">
        <f t="array" ref="Y737">IF(X737="CALL",INDEX(Subroutines!A:A,32-BIN2DEC(MID($B737,25,5))),"")</f>
        <v/>
      </c>
      <c r="Z737" s="5" t="str" cm="1">
        <f t="array" ref="Z737">IF(R737="Control",INDEX(EC!A:A,8-BIN2DEC(MID($B737,25,3))),"")</f>
        <v/>
      </c>
      <c r="AA737" s="5" t="str" cm="1">
        <f t="array" ref="AA737">IF(R737="Control",INDEX(SR!A:A,4-BIN2DEC(MID($B737,28,2))),"")</f>
        <v/>
      </c>
    </row>
    <row r="738" spans="1:36" x14ac:dyDescent="0.25">
      <c r="A738" s="4" t="str">
        <f t="shared" si="94"/>
        <v>2E0</v>
      </c>
      <c r="B738" s="2" t="s">
        <v>672</v>
      </c>
      <c r="C738" s="35" t="s">
        <v>1130</v>
      </c>
      <c r="D738" s="2" t="s">
        <v>688</v>
      </c>
      <c r="E738" s="2" t="s">
        <v>935</v>
      </c>
      <c r="F738" s="2" t="s">
        <v>928</v>
      </c>
      <c r="G738" s="2"/>
      <c r="H738" s="3">
        <f t="shared" si="95"/>
        <v>0</v>
      </c>
      <c r="I738" s="27" t="str" cm="1">
        <f t="array" ref="I738">IF(H738=0,INDEX(Source1!A:A, 32-BIN2DEC(LEFT($B738,5))),"--")</f>
        <v>SIGMA</v>
      </c>
      <c r="J738" s="63" t="str">
        <f t="shared" si="91"/>
        <v>--</v>
      </c>
      <c r="K738" s="27" t="str" cm="1">
        <f t="array" ref="K738">IF(H738=0,INDEX(Dest1!A:A,32-BIN2DEC(MID($B738,6,5))),"--")</f>
        <v>tmpB</v>
      </c>
      <c r="L738" s="27">
        <f t="shared" si="96"/>
        <v>1</v>
      </c>
      <c r="M738" s="27" t="str" cm="1">
        <f t="array" ref="M738">IF(AND(I738&lt;&gt;"CONST",L738=0),INDEX(Source2!A:A,16-BIN2DEC(MID($B738,11,4))),"--")</f>
        <v>--</v>
      </c>
      <c r="N738" s="23" t="str" cm="1">
        <f t="array" ref="N738">IF(AND(I738&lt;&gt;"CONST",L738=0),INDEX('D2'!A:A,4-BIN2DEC(MID($B738,15,2))),"--")</f>
        <v>--</v>
      </c>
      <c r="O738" s="6">
        <f t="shared" si="97"/>
        <v>0</v>
      </c>
      <c r="P738" s="6">
        <f t="shared" si="92"/>
        <v>0</v>
      </c>
      <c r="Q738" s="6">
        <f t="shared" si="93"/>
        <v>0</v>
      </c>
      <c r="R738" s="3" t="str" cm="1">
        <f t="array" ref="R738">INDEX(Types!A:A,1+BIN2DEC(MID($B738,20,2)))</f>
        <v>ALU</v>
      </c>
      <c r="S738" s="3" t="str" cm="1">
        <f t="array" ref="S738">IF(R738="ALU",INDEX(ALUOps!A:A,32-BIN2DEC(MID($B738,22,5))),"")</f>
        <v>SHR</v>
      </c>
      <c r="T738" s="3" t="str" cm="1">
        <f t="array" ref="T738">IF(R738="ALU",INDEX(Tmp!A:A,4-BIN2DEC(MID($B738,27,2))),"")</f>
        <v>tmpB</v>
      </c>
      <c r="U738" s="6">
        <f t="shared" si="98"/>
        <v>0</v>
      </c>
      <c r="V738" t="str" cm="1">
        <f t="array" ref="V738">IF(R738="Jump",INDEX(Jcond!A:A,16-BIN2DEC(MID($B738,22,4))),"")</f>
        <v/>
      </c>
      <c r="W738" t="str">
        <f t="shared" si="99"/>
        <v/>
      </c>
      <c r="X738" s="5" t="str" cm="1">
        <f t="array" ref="X738">IF(R738="Control",INDEX(IC!A:A,16-BIN2DEC(MID($B738,21,4))),"")</f>
        <v/>
      </c>
      <c r="Y738" s="5" t="str" cm="1">
        <f t="array" ref="Y738">IF(X738="CALL",INDEX(Subroutines!A:A,32-BIN2DEC(MID($B738,25,5))),"")</f>
        <v/>
      </c>
      <c r="Z738" s="5" t="str" cm="1">
        <f t="array" ref="Z738">IF(R738="Control",INDEX(EC!A:A,8-BIN2DEC(MID($B738,25,3))),"")</f>
        <v/>
      </c>
      <c r="AA738" s="5" t="str" cm="1">
        <f t="array" ref="AA738">IF(R738="Control",INDEX(SR!A:A,4-BIN2DEC(MID($B738,28,2))),"")</f>
        <v/>
      </c>
      <c r="AJ738" s="1" t="s">
        <v>683</v>
      </c>
    </row>
    <row r="739" spans="1:36" x14ac:dyDescent="0.25">
      <c r="A739" s="4" t="str">
        <f t="shared" si="94"/>
        <v>2E1</v>
      </c>
      <c r="B739" s="2" t="s">
        <v>693</v>
      </c>
      <c r="C739" s="35" t="s">
        <v>1131</v>
      </c>
      <c r="D739" s="3"/>
      <c r="E739" s="3"/>
      <c r="F739" s="3"/>
      <c r="G739" s="3"/>
      <c r="H739" s="3">
        <f t="shared" si="95"/>
        <v>0</v>
      </c>
      <c r="I739" s="27" t="str" cm="1">
        <f t="array" ref="I739">IF(H739=0,INDEX(Source1!A:A, 32-BIN2DEC(LEFT($B739,5))),"--")</f>
        <v>DI</v>
      </c>
      <c r="J739" s="63" t="str">
        <f t="shared" si="91"/>
        <v>--</v>
      </c>
      <c r="K739" s="27" t="str" cm="1">
        <f t="array" ref="K739">IF(H739=0,INDEX(Dest1!A:A,32-BIN2DEC(MID($B739,6,5))),"--")</f>
        <v>tmpB</v>
      </c>
      <c r="L739" s="27">
        <f t="shared" si="96"/>
        <v>0</v>
      </c>
      <c r="M739" s="27" t="str" cm="1">
        <f t="array" ref="M739">IF(AND(I739&lt;&gt;"CONST",L739=0),INDEX(Source2!A:A,16-BIN2DEC(MID($B739,11,4))),"--")</f>
        <v>SIGMA</v>
      </c>
      <c r="N739" s="23" t="str" cm="1">
        <f t="array" ref="N739">IF(AND(I739&lt;&gt;"CONST",L739=0),INDEX('D2'!A:A,4-BIN2DEC(MID($B739,15,2))),"--")</f>
        <v>tmpA</v>
      </c>
      <c r="O739" s="6">
        <f t="shared" si="97"/>
        <v>0</v>
      </c>
      <c r="P739" s="6">
        <f t="shared" si="92"/>
        <v>0</v>
      </c>
      <c r="Q739" s="6">
        <f t="shared" si="93"/>
        <v>0</v>
      </c>
      <c r="R739" s="3" t="str" cm="1">
        <f t="array" ref="R739">INDEX(Types!A:A,1+BIN2DEC(MID($B739,20,2)))</f>
        <v>ALU</v>
      </c>
      <c r="S739" s="3" t="str" cm="1">
        <f t="array" ref="S739">IF(R739="ALU",INDEX(ALUOps!A:A,32-BIN2DEC(MID($B739,22,5))),"")</f>
        <v>SUB</v>
      </c>
      <c r="T739" s="3" t="str" cm="1">
        <f t="array" ref="T739">IF(R739="ALU",INDEX(Tmp!A:A,4-BIN2DEC(MID($B739,27,2))),"")</f>
        <v>tmpA</v>
      </c>
      <c r="U739" s="6">
        <f t="shared" si="98"/>
        <v>0</v>
      </c>
      <c r="V739" t="str" cm="1">
        <f t="array" ref="V739">IF(R739="Jump",INDEX(Jcond!A:A,16-BIN2DEC(MID($B739,22,4))),"")</f>
        <v/>
      </c>
      <c r="W739" t="str">
        <f t="shared" si="99"/>
        <v/>
      </c>
      <c r="X739" s="5" t="str" cm="1">
        <f t="array" ref="X739">IF(R739="Control",INDEX(IC!A:A,16-BIN2DEC(MID($B739,21,4))),"")</f>
        <v/>
      </c>
      <c r="Y739" s="5" t="str" cm="1">
        <f t="array" ref="Y739">IF(X739="CALL",INDEX(Subroutines!A:A,32-BIN2DEC(MID($B739,25,5))),"")</f>
        <v/>
      </c>
      <c r="Z739" s="5" t="str" cm="1">
        <f t="array" ref="Z739">IF(R739="Control",INDEX(EC!A:A,8-BIN2DEC(MID($B739,25,3))),"")</f>
        <v/>
      </c>
      <c r="AA739" s="5" t="str" cm="1">
        <f t="array" ref="AA739">IF(R739="Control",INDEX(SR!A:A,4-BIN2DEC(MID($B739,28,2))),"")</f>
        <v/>
      </c>
    </row>
    <row r="740" spans="1:36" x14ac:dyDescent="0.25">
      <c r="A740" s="4" t="str">
        <f t="shared" si="94"/>
        <v>2E2</v>
      </c>
      <c r="B740" s="2" t="s">
        <v>694</v>
      </c>
      <c r="C740" s="35" t="s">
        <v>1132</v>
      </c>
      <c r="D740" s="3"/>
      <c r="E740" s="3"/>
      <c r="F740" s="3"/>
      <c r="G740" s="3"/>
      <c r="H740" s="3">
        <f t="shared" si="95"/>
        <v>0</v>
      </c>
      <c r="I740" s="27" t="str" cm="1">
        <f t="array" ref="I740">IF(H740=0,INDEX(Source1!A:A, 32-BIN2DEC(LEFT($B740,5))),"--")</f>
        <v>SIGMA</v>
      </c>
      <c r="J740" s="63" t="str">
        <f t="shared" si="91"/>
        <v>--</v>
      </c>
      <c r="K740" s="27" t="str" cm="1">
        <f t="array" ref="K740">IF(H740=0,INDEX(Dest1!A:A,32-BIN2DEC(MID($B740,6,5))),"--")</f>
        <v>DI</v>
      </c>
      <c r="L740" s="27">
        <f t="shared" si="96"/>
        <v>0</v>
      </c>
      <c r="M740" s="27" t="str" cm="1">
        <f t="array" ref="M740">IF(AND(I740&lt;&gt;"CONST",L740=0),INDEX(Source2!A:A,16-BIN2DEC(MID($B740,11,4))),"--")</f>
        <v>SI</v>
      </c>
      <c r="N740" s="23" t="str" cm="1">
        <f t="array" ref="N740">IF(AND(I740&lt;&gt;"CONST",L740=0),INDEX('D2'!A:A,4-BIN2DEC(MID($B740,15,2))),"--")</f>
        <v>tmpB</v>
      </c>
      <c r="O740" s="6">
        <f t="shared" si="97"/>
        <v>0</v>
      </c>
      <c r="P740" s="6">
        <f t="shared" si="92"/>
        <v>0</v>
      </c>
      <c r="Q740" s="6">
        <f t="shared" si="93"/>
        <v>1</v>
      </c>
      <c r="R740" s="3" t="str" cm="1">
        <f t="array" ref="R740">INDEX(Types!A:A,1+BIN2DEC(MID($B740,20,2)))</f>
        <v>Control</v>
      </c>
      <c r="S740" s="3" t="str" cm="1">
        <f t="array" ref="S740">IF(R740="ALU",INDEX(ALUOps!A:A,32-BIN2DEC(MID($B740,22,5))),"")</f>
        <v/>
      </c>
      <c r="T740" s="3" t="str" cm="1">
        <f t="array" ref="T740">IF(R740="ALU",INDEX(Tmp!A:A,4-BIN2DEC(MID($B740,27,2))),"")</f>
        <v/>
      </c>
      <c r="U740" s="6" t="str">
        <f t="shared" si="98"/>
        <v/>
      </c>
      <c r="V740" t="str" cm="1">
        <f t="array" ref="V740">IF(R740="Jump",INDEX(Jcond!A:A,16-BIN2DEC(MID($B740,22,4))),"")</f>
        <v/>
      </c>
      <c r="W740" t="str">
        <f t="shared" si="99"/>
        <v/>
      </c>
      <c r="X740" s="5" t="str" cm="1">
        <f t="array" ref="X740">IF(R740="Control",INDEX(IC!A:A,16-BIN2DEC(MID($B740,21,4))),"")</f>
        <v>--</v>
      </c>
      <c r="Y740" s="5" t="str" cm="1">
        <f t="array" ref="Y740">IF(X740="CALL",INDEX(Subroutines!A:A,32-BIN2DEC(MID($B740,25,5))),"")</f>
        <v/>
      </c>
      <c r="Z740" s="5" t="str" cm="1">
        <f t="array" ref="Z740">IF(R740="Control",INDEX(EC!A:A,8-BIN2DEC(MID($B740,25,3))),"")</f>
        <v>--</v>
      </c>
      <c r="AA740" s="5" t="str" cm="1">
        <f t="array" ref="AA740">IF(R740="Control",INDEX(SR!A:A,4-BIN2DEC(MID($B740,28,2))),"")</f>
        <v>--</v>
      </c>
    </row>
    <row r="741" spans="1:36" s="9" customFormat="1" ht="15.75" thickBot="1" x14ac:dyDescent="0.3">
      <c r="A741" s="7" t="str">
        <f t="shared" si="94"/>
        <v>2E3</v>
      </c>
      <c r="B741" s="8" t="s">
        <v>207</v>
      </c>
      <c r="C741" s="38" t="s">
        <v>1133</v>
      </c>
      <c r="D741" s="10"/>
      <c r="E741" s="10"/>
      <c r="F741" s="10"/>
      <c r="G741" s="10"/>
      <c r="H741" s="10">
        <f t="shared" si="95"/>
        <v>0</v>
      </c>
      <c r="I741" s="30" t="str" cm="1">
        <f t="array" ref="I741">IF(H741=0,INDEX(Source1!A:A, 32-BIN2DEC(LEFT($B741,5))),"--")</f>
        <v>SIGMA</v>
      </c>
      <c r="J741" s="66" t="str">
        <f t="shared" si="91"/>
        <v>--</v>
      </c>
      <c r="K741" s="30" t="str" cm="1">
        <f t="array" ref="K741">IF(H741=0,INDEX(Dest1!A:A,32-BIN2DEC(MID($B741,6,5))),"--")</f>
        <v>SI</v>
      </c>
      <c r="L741" s="30">
        <f t="shared" si="96"/>
        <v>1</v>
      </c>
      <c r="M741" s="30" t="str" cm="1">
        <f t="array" ref="M741">IF(AND(I741&lt;&gt;"CONST",L741=0),INDEX(Source2!A:A,16-BIN2DEC(MID($B741,11,4))),"--")</f>
        <v>--</v>
      </c>
      <c r="N741" s="26" t="str" cm="1">
        <f t="array" ref="N741">IF(AND(I741&lt;&gt;"CONST",L741=0),INDEX('D2'!A:A,4-BIN2DEC(MID($B741,15,2))),"--")</f>
        <v>--</v>
      </c>
      <c r="O741" s="11">
        <f t="shared" si="97"/>
        <v>0</v>
      </c>
      <c r="P741" s="11">
        <f t="shared" si="92"/>
        <v>0</v>
      </c>
      <c r="Q741" s="11">
        <f t="shared" si="93"/>
        <v>0</v>
      </c>
      <c r="R741" s="10" t="str" cm="1">
        <f t="array" ref="R741">INDEX(Types!A:A,1+BIN2DEC(MID($B741,20,2)))</f>
        <v>Control</v>
      </c>
      <c r="S741" s="10" t="str" cm="1">
        <f t="array" ref="S741">IF(R741="ALU",INDEX(ALUOps!A:A,32-BIN2DEC(MID($B741,22,5))),"")</f>
        <v/>
      </c>
      <c r="T741" s="10" t="str" cm="1">
        <f t="array" ref="T741">IF(R741="ALU",INDEX(Tmp!A:A,4-BIN2DEC(MID($B741,27,2))),"")</f>
        <v/>
      </c>
      <c r="U741" s="11" t="str">
        <f t="shared" si="98"/>
        <v/>
      </c>
      <c r="V741" s="9" t="str" cm="1">
        <f t="array" ref="V741">IF(R741="Jump",INDEX(Jcond!A:A,16-BIN2DEC(MID($B741,22,4))),"")</f>
        <v/>
      </c>
      <c r="W741" s="9" t="str">
        <f t="shared" si="99"/>
        <v/>
      </c>
      <c r="X741" s="54" t="str" cm="1">
        <f t="array" ref="X741">IF(R741="Control",INDEX(IC!A:A,16-BIN2DEC(MID($B741,21,4))),"")</f>
        <v>--</v>
      </c>
      <c r="Y741" s="54" t="str" cm="1">
        <f t="array" ref="Y741">IF(X741="CALL",INDEX(Subroutines!A:A,32-BIN2DEC(MID($B741,25,5))),"")</f>
        <v/>
      </c>
      <c r="Z741" s="54" t="str" cm="1">
        <f t="array" ref="Z741">IF(R741="Control",INDEX(EC!A:A,8-BIN2DEC(MID($B741,25,3))),"")</f>
        <v>--</v>
      </c>
      <c r="AA741" s="54" t="str" cm="1">
        <f t="array" ref="AA741">IF(R741="Control",INDEX(SR!A:A,4-BIN2DEC(MID($B741,28,2))),"")</f>
        <v>--</v>
      </c>
      <c r="AE741" s="60"/>
    </row>
    <row r="742" spans="1:36" x14ac:dyDescent="0.25">
      <c r="A742" s="4" t="str">
        <f t="shared" si="94"/>
        <v>2E4</v>
      </c>
      <c r="B742" s="2" t="s">
        <v>695</v>
      </c>
      <c r="C742" s="35" t="s">
        <v>1126</v>
      </c>
      <c r="D742" s="2" t="s">
        <v>691</v>
      </c>
      <c r="E742" s="2" t="s">
        <v>935</v>
      </c>
      <c r="F742" s="2" t="s">
        <v>488</v>
      </c>
      <c r="G742" s="2"/>
      <c r="H742" s="3">
        <f t="shared" si="95"/>
        <v>0</v>
      </c>
      <c r="I742" s="27" t="str" cm="1">
        <f t="array" ref="I742">IF(H742=0,INDEX(Source1!A:A, 32-BIN2DEC(LEFT($B742,5))),"--")</f>
        <v>TEMP</v>
      </c>
      <c r="J742" s="63" t="str">
        <f t="shared" si="91"/>
        <v>--</v>
      </c>
      <c r="K742" s="27" t="str" cm="1">
        <f t="array" ref="K742">IF(H742=0,INDEX(Dest1!A:A,32-BIN2DEC(MID($B742,6,5))),"--")</f>
        <v>tmpB</v>
      </c>
      <c r="L742" s="27">
        <f t="shared" si="96"/>
        <v>1</v>
      </c>
      <c r="M742" s="27" t="str" cm="1">
        <f t="array" ref="M742">IF(AND(I742&lt;&gt;"CONST",L742=0),INDEX(Source2!A:A,16-BIN2DEC(MID($B742,11,4))),"--")</f>
        <v>--</v>
      </c>
      <c r="N742" s="23" t="str" cm="1">
        <f t="array" ref="N742">IF(AND(I742&lt;&gt;"CONST",L742=0),INDEX('D2'!A:A,4-BIN2DEC(MID($B742,15,2))),"--")</f>
        <v>--</v>
      </c>
      <c r="O742" s="6">
        <f t="shared" si="97"/>
        <v>1</v>
      </c>
      <c r="P742" s="6">
        <f t="shared" si="92"/>
        <v>0</v>
      </c>
      <c r="Q742" s="6">
        <f t="shared" si="93"/>
        <v>0</v>
      </c>
      <c r="R742" s="3" t="str" cm="1">
        <f t="array" ref="R742">INDEX(Types!A:A,1+BIN2DEC(MID($B742,20,2)))</f>
        <v>ALU</v>
      </c>
      <c r="S742" s="3" t="str" cm="1">
        <f t="array" ref="S742">IF(R742="ALU",INDEX(ALUOps!A:A,32-BIN2DEC(MID($B742,22,5))),"")</f>
        <v>SBB</v>
      </c>
      <c r="T742" s="3" t="str" cm="1">
        <f t="array" ref="T742">IF(R742="ALU",INDEX(Tmp!A:A,4-BIN2DEC(MID($B742,27,2))),"")</f>
        <v>tmpC</v>
      </c>
      <c r="U742" s="6">
        <f t="shared" si="98"/>
        <v>0</v>
      </c>
      <c r="V742" t="str" cm="1">
        <f t="array" ref="V742">IF(R742="Jump",INDEX(Jcond!A:A,16-BIN2DEC(MID($B742,22,4))),"")</f>
        <v/>
      </c>
      <c r="W742" t="str">
        <f t="shared" si="99"/>
        <v/>
      </c>
      <c r="X742" s="5" t="str" cm="1">
        <f t="array" ref="X742">IF(R742="Control",INDEX(IC!A:A,16-BIN2DEC(MID($B742,21,4))),"")</f>
        <v/>
      </c>
      <c r="Y742" s="5" t="str" cm="1">
        <f t="array" ref="Y742">IF(X742="CALL",INDEX(Subroutines!A:A,32-BIN2DEC(MID($B742,25,5))),"")</f>
        <v/>
      </c>
      <c r="Z742" s="5" t="str" cm="1">
        <f t="array" ref="Z742">IF(R742="Control",INDEX(EC!A:A,8-BIN2DEC(MID($B742,25,3))),"")</f>
        <v/>
      </c>
      <c r="AA742" s="5" t="str" cm="1">
        <f t="array" ref="AA742">IF(R742="Control",INDEX(SR!A:A,4-BIN2DEC(MID($B742,28,2))),"")</f>
        <v/>
      </c>
      <c r="AC742" t="s">
        <v>1167</v>
      </c>
      <c r="AD742" t="s">
        <v>1150</v>
      </c>
      <c r="AJ742" s="1" t="s">
        <v>692</v>
      </c>
    </row>
    <row r="743" spans="1:36" x14ac:dyDescent="0.25">
      <c r="A743" s="4" t="str">
        <f t="shared" si="94"/>
        <v>2E5</v>
      </c>
      <c r="B743" s="2" t="s">
        <v>679</v>
      </c>
      <c r="C743" s="35" t="s">
        <v>1127</v>
      </c>
      <c r="D743" s="3"/>
      <c r="E743" s="3"/>
      <c r="F743" s="3"/>
      <c r="G743" s="3"/>
      <c r="H743" s="3">
        <f t="shared" si="95"/>
        <v>0</v>
      </c>
      <c r="I743" s="27" t="str" cm="1">
        <f t="array" ref="I743">IF(H743=0,INDEX(Source1!A:A, 32-BIN2DEC(LEFT($B743,5))),"--")</f>
        <v>SIGMA</v>
      </c>
      <c r="J743" s="63" t="str">
        <f t="shared" si="91"/>
        <v>--</v>
      </c>
      <c r="K743" s="27" t="str" cm="1">
        <f t="array" ref="K743">IF(H743=0,INDEX(Dest1!A:A,32-BIN2DEC(MID($B743,6,5))),"--")</f>
        <v>tmpB</v>
      </c>
      <c r="L743" s="27">
        <f t="shared" si="96"/>
        <v>1</v>
      </c>
      <c r="M743" s="27" t="str" cm="1">
        <f t="array" ref="M743">IF(AND(I743&lt;&gt;"CONST",L743=0),INDEX(Source2!A:A,16-BIN2DEC(MID($B743,11,4))),"--")</f>
        <v>--</v>
      </c>
      <c r="N743" s="23" t="str" cm="1">
        <f t="array" ref="N743">IF(AND(I743&lt;&gt;"CONST",L743=0),INDEX('D2'!A:A,4-BIN2DEC(MID($B743,15,2))),"--")</f>
        <v>--</v>
      </c>
      <c r="O743" s="6">
        <f t="shared" si="97"/>
        <v>0</v>
      </c>
      <c r="P743" s="6">
        <f t="shared" si="92"/>
        <v>1</v>
      </c>
      <c r="Q743" s="6">
        <f t="shared" si="93"/>
        <v>0</v>
      </c>
      <c r="R743" s="3" t="str" cm="1">
        <f t="array" ref="R743">INDEX(Types!A:A,1+BIN2DEC(MID($B743,20,2)))</f>
        <v>ALU</v>
      </c>
      <c r="S743" s="3" t="str" cm="1">
        <f t="array" ref="S743">IF(R743="ALU",INDEX(ALUOps!A:A,32-BIN2DEC(MID($B743,22,5))),"")</f>
        <v>ADJD</v>
      </c>
      <c r="T743" s="3" t="str" cm="1">
        <f t="array" ref="T743">IF(R743="ALU",INDEX(Tmp!A:A,4-BIN2DEC(MID($B743,27,2))),"")</f>
        <v>tmpB</v>
      </c>
      <c r="U743" s="6">
        <f t="shared" si="98"/>
        <v>0</v>
      </c>
      <c r="V743" t="str" cm="1">
        <f t="array" ref="V743">IF(R743="Jump",INDEX(Jcond!A:A,16-BIN2DEC(MID($B743,22,4))),"")</f>
        <v/>
      </c>
      <c r="W743" t="str">
        <f t="shared" si="99"/>
        <v/>
      </c>
      <c r="X743" s="5" t="str" cm="1">
        <f t="array" ref="X743">IF(R743="Control",INDEX(IC!A:A,16-BIN2DEC(MID($B743,21,4))),"")</f>
        <v/>
      </c>
      <c r="Y743" s="5" t="str" cm="1">
        <f t="array" ref="Y743">IF(X743="CALL",INDEX(Subroutines!A:A,32-BIN2DEC(MID($B743,25,5))),"")</f>
        <v/>
      </c>
      <c r="Z743" s="5" t="str" cm="1">
        <f t="array" ref="Z743">IF(R743="Control",INDEX(EC!A:A,8-BIN2DEC(MID($B743,25,3))),"")</f>
        <v/>
      </c>
      <c r="AA743" s="5" t="str" cm="1">
        <f t="array" ref="AA743">IF(R743="Control",INDEX(SR!A:A,4-BIN2DEC(MID($B743,28,2))),"")</f>
        <v/>
      </c>
    </row>
    <row r="744" spans="1:36" x14ac:dyDescent="0.25">
      <c r="A744" s="4" t="str">
        <f t="shared" si="94"/>
        <v>2E6</v>
      </c>
      <c r="B744" s="2" t="s">
        <v>42</v>
      </c>
      <c r="C744" s="35" t="s">
        <v>1128</v>
      </c>
      <c r="D744" s="3"/>
      <c r="E744" s="3"/>
      <c r="F744" s="3"/>
      <c r="G744" s="3"/>
      <c r="H744" s="3">
        <f t="shared" si="95"/>
        <v>0</v>
      </c>
      <c r="I744" s="27" t="str" cm="1">
        <f t="array" ref="I744">IF(H744=0,INDEX(Source1!A:A, 32-BIN2DEC(LEFT($B744,5))),"--")</f>
        <v>ONES</v>
      </c>
      <c r="J744" s="63" t="str">
        <f t="shared" si="91"/>
        <v>--</v>
      </c>
      <c r="K744" s="27" t="str" cm="1">
        <f t="array" ref="K744">IF(H744=0,INDEX(Dest1!A:A,32-BIN2DEC(MID($B744,6,5))),"--")</f>
        <v>tmpA</v>
      </c>
      <c r="L744" s="27">
        <f t="shared" si="96"/>
        <v>1</v>
      </c>
      <c r="M744" s="27" t="str" cm="1">
        <f t="array" ref="M744">IF(AND(I744&lt;&gt;"CONST",L744=0),INDEX(Source2!A:A,16-BIN2DEC(MID($B744,11,4))),"--")</f>
        <v>--</v>
      </c>
      <c r="N744" s="23" t="str" cm="1">
        <f t="array" ref="N744">IF(AND(I744&lt;&gt;"CONST",L744=0),INDEX('D2'!A:A,4-BIN2DEC(MID($B744,15,2))),"--")</f>
        <v>--</v>
      </c>
      <c r="O744" s="6">
        <f t="shared" si="97"/>
        <v>0</v>
      </c>
      <c r="P744" s="6">
        <f t="shared" si="92"/>
        <v>0</v>
      </c>
      <c r="Q744" s="6">
        <f t="shared" si="93"/>
        <v>0</v>
      </c>
      <c r="R744" s="3" t="str" cm="1">
        <f t="array" ref="R744">INDEX(Types!A:A,1+BIN2DEC(MID($B744,20,2)))</f>
        <v>ALU</v>
      </c>
      <c r="S744" s="3" t="str" cm="1">
        <f t="array" ref="S744">IF(R744="ALU",INDEX(ALUOps!A:A,32-BIN2DEC(MID($B744,22,5))),"")</f>
        <v>SUB</v>
      </c>
      <c r="T744" s="3" t="str" cm="1">
        <f t="array" ref="T744">IF(R744="ALU",INDEX(Tmp!A:A,4-BIN2DEC(MID($B744,27,2))),"")</f>
        <v>tmpA</v>
      </c>
      <c r="U744" s="6">
        <f t="shared" si="98"/>
        <v>0</v>
      </c>
      <c r="V744" t="str" cm="1">
        <f t="array" ref="V744">IF(R744="Jump",INDEX(Jcond!A:A,16-BIN2DEC(MID($B744,22,4))),"")</f>
        <v/>
      </c>
      <c r="W744" t="str">
        <f t="shared" si="99"/>
        <v/>
      </c>
      <c r="X744" s="5" t="str" cm="1">
        <f t="array" ref="X744">IF(R744="Control",INDEX(IC!A:A,16-BIN2DEC(MID($B744,21,4))),"")</f>
        <v/>
      </c>
      <c r="Y744" s="5" t="str" cm="1">
        <f t="array" ref="Y744">IF(X744="CALL",INDEX(Subroutines!A:A,32-BIN2DEC(MID($B744,25,5))),"")</f>
        <v/>
      </c>
      <c r="Z744" s="5" t="str" cm="1">
        <f t="array" ref="Z744">IF(R744="Control",INDEX(EC!A:A,8-BIN2DEC(MID($B744,25,3))),"")</f>
        <v/>
      </c>
      <c r="AA744" s="5" t="str" cm="1">
        <f t="array" ref="AA744">IF(R744="Control",INDEX(SR!A:A,4-BIN2DEC(MID($B744,28,2))),"")</f>
        <v/>
      </c>
    </row>
    <row r="745" spans="1:36" s="9" customFormat="1" ht="15.75" thickBot="1" x14ac:dyDescent="0.3">
      <c r="A745" s="7" t="str">
        <f t="shared" si="94"/>
        <v>2E7</v>
      </c>
      <c r="B745" s="8" t="s">
        <v>680</v>
      </c>
      <c r="C745" s="38" t="s">
        <v>1129</v>
      </c>
      <c r="D745" s="10"/>
      <c r="E745" s="10"/>
      <c r="F745" s="10"/>
      <c r="G745" s="10"/>
      <c r="H745" s="10">
        <f t="shared" si="95"/>
        <v>0</v>
      </c>
      <c r="I745" s="30" t="str" cm="1">
        <f t="array" ref="I745">IF(H745=0,INDEX(Source1!A:A, 32-BIN2DEC(LEFT($B745,5))),"--")</f>
        <v>DI</v>
      </c>
      <c r="J745" s="66" t="str">
        <f t="shared" si="91"/>
        <v>--</v>
      </c>
      <c r="K745" s="30" t="str" cm="1">
        <f t="array" ref="K745">IF(H745=0,INDEX(Dest1!A:A,32-BIN2DEC(MID($B745,6,5))),"--")</f>
        <v>DP</v>
      </c>
      <c r="L745" s="30">
        <f t="shared" si="96"/>
        <v>0</v>
      </c>
      <c r="M745" s="30" t="str" cm="1">
        <f t="array" ref="M745">IF(AND(I745&lt;&gt;"CONST",L745=0),INDEX(Source2!A:A,16-BIN2DEC(MID($B745,11,4))),"--")</f>
        <v>SIGMA</v>
      </c>
      <c r="N745" s="26" t="str" cm="1">
        <f t="array" ref="N745">IF(AND(I745&lt;&gt;"CONST",L745=0),INDEX('D2'!A:A,4-BIN2DEC(MID($B745,15,2))),"--")</f>
        <v>NULL</v>
      </c>
      <c r="O745" s="11">
        <f t="shared" si="97"/>
        <v>0</v>
      </c>
      <c r="P745" s="11">
        <f t="shared" si="92"/>
        <v>1</v>
      </c>
      <c r="Q745" s="11">
        <f t="shared" si="93"/>
        <v>0</v>
      </c>
      <c r="R745" s="10" t="str" cm="1">
        <f t="array" ref="R745">INDEX(Types!A:A,1+BIN2DEC(MID($B745,20,2)))</f>
        <v>Control</v>
      </c>
      <c r="S745" s="10" t="str" cm="1">
        <f t="array" ref="S745">IF(R745="ALU",INDEX(ALUOps!A:A,32-BIN2DEC(MID($B745,22,5))),"")</f>
        <v/>
      </c>
      <c r="T745" s="10" t="str" cm="1">
        <f t="array" ref="T745">IF(R745="ALU",INDEX(Tmp!A:A,4-BIN2DEC(MID($B745,27,2))),"")</f>
        <v/>
      </c>
      <c r="U745" s="11" t="str">
        <f t="shared" si="98"/>
        <v/>
      </c>
      <c r="V745" s="9" t="str" cm="1">
        <f t="array" ref="V745">IF(R745="Jump",INDEX(Jcond!A:A,16-BIN2DEC(MID($B745,22,4))),"")</f>
        <v/>
      </c>
      <c r="W745" s="9" t="str">
        <f t="shared" si="99"/>
        <v/>
      </c>
      <c r="X745" s="54" t="str" cm="1">
        <f t="array" ref="X745">IF(R745="Control",INDEX(IC!A:A,16-BIN2DEC(MID($B745,21,4))),"")</f>
        <v>--</v>
      </c>
      <c r="Y745" s="54" t="str" cm="1">
        <f t="array" ref="Y745">IF(X745="CALL",INDEX(Subroutines!A:A,32-BIN2DEC(MID($B745,25,5))),"")</f>
        <v/>
      </c>
      <c r="Z745" s="54" t="str" cm="1">
        <f t="array" ref="Z745">IF(R745="Control",INDEX(EC!A:A,8-BIN2DEC(MID($B745,25,3))),"")</f>
        <v>MW</v>
      </c>
      <c r="AA745" s="54" t="str" cm="1">
        <f t="array" ref="AA745">IF(R745="Control",INDEX(SR!A:A,4-BIN2DEC(MID($B745,28,2))),"")</f>
        <v>ES</v>
      </c>
      <c r="AE745" s="60"/>
    </row>
    <row r="746" spans="1:36" x14ac:dyDescent="0.25">
      <c r="A746" s="4" t="str">
        <f t="shared" si="94"/>
        <v>2E8</v>
      </c>
      <c r="B746" s="2" t="s">
        <v>695</v>
      </c>
      <c r="C746" s="35" t="s">
        <v>1126</v>
      </c>
      <c r="D746" s="2" t="s">
        <v>696</v>
      </c>
      <c r="E746" s="2" t="s">
        <v>935</v>
      </c>
      <c r="F746" s="2" t="s">
        <v>488</v>
      </c>
      <c r="G746" s="2"/>
      <c r="H746" s="3">
        <f t="shared" si="95"/>
        <v>0</v>
      </c>
      <c r="I746" s="27" t="str" cm="1">
        <f t="array" ref="I746">IF(H746=0,INDEX(Source1!A:A, 32-BIN2DEC(LEFT($B746,5))),"--")</f>
        <v>TEMP</v>
      </c>
      <c r="J746" s="63" t="str">
        <f t="shared" si="91"/>
        <v>--</v>
      </c>
      <c r="K746" s="27" t="str" cm="1">
        <f t="array" ref="K746">IF(H746=0,INDEX(Dest1!A:A,32-BIN2DEC(MID($B746,6,5))),"--")</f>
        <v>tmpB</v>
      </c>
      <c r="L746" s="27">
        <f t="shared" si="96"/>
        <v>1</v>
      </c>
      <c r="M746" s="27" t="str" cm="1">
        <f t="array" ref="M746">IF(AND(I746&lt;&gt;"CONST",L746=0),INDEX(Source2!A:A,16-BIN2DEC(MID($B746,11,4))),"--")</f>
        <v>--</v>
      </c>
      <c r="N746" s="23" t="str" cm="1">
        <f t="array" ref="N746">IF(AND(I746&lt;&gt;"CONST",L746=0),INDEX('D2'!A:A,4-BIN2DEC(MID($B746,15,2))),"--")</f>
        <v>--</v>
      </c>
      <c r="O746" s="6">
        <f t="shared" si="97"/>
        <v>1</v>
      </c>
      <c r="P746" s="6">
        <f t="shared" si="92"/>
        <v>0</v>
      </c>
      <c r="Q746" s="6">
        <f t="shared" si="93"/>
        <v>0</v>
      </c>
      <c r="R746" s="3" t="str" cm="1">
        <f t="array" ref="R746">INDEX(Types!A:A,1+BIN2DEC(MID($B746,20,2)))</f>
        <v>ALU</v>
      </c>
      <c r="S746" s="3" t="str" cm="1">
        <f t="array" ref="S746">IF(R746="ALU",INDEX(ALUOps!A:A,32-BIN2DEC(MID($B746,22,5))),"")</f>
        <v>SBB</v>
      </c>
      <c r="T746" s="3" t="str" cm="1">
        <f t="array" ref="T746">IF(R746="ALU",INDEX(Tmp!A:A,4-BIN2DEC(MID($B746,27,2))),"")</f>
        <v>tmpC</v>
      </c>
      <c r="U746" s="6">
        <f t="shared" si="98"/>
        <v>0</v>
      </c>
      <c r="V746" t="str" cm="1">
        <f t="array" ref="V746">IF(R746="Jump",INDEX(Jcond!A:A,16-BIN2DEC(MID($B746,22,4))),"")</f>
        <v/>
      </c>
      <c r="W746" t="str">
        <f t="shared" si="99"/>
        <v/>
      </c>
      <c r="X746" s="5" t="str" cm="1">
        <f t="array" ref="X746">IF(R746="Control",INDEX(IC!A:A,16-BIN2DEC(MID($B746,21,4))),"")</f>
        <v/>
      </c>
      <c r="Y746" s="5" t="str" cm="1">
        <f t="array" ref="Y746">IF(X746="CALL",INDEX(Subroutines!A:A,32-BIN2DEC(MID($B746,25,5))),"")</f>
        <v/>
      </c>
      <c r="Z746" s="5" t="str" cm="1">
        <f t="array" ref="Z746">IF(R746="Control",INDEX(EC!A:A,8-BIN2DEC(MID($B746,25,3))),"")</f>
        <v/>
      </c>
      <c r="AA746" s="5" t="str" cm="1">
        <f t="array" ref="AA746">IF(R746="Control",INDEX(SR!A:A,4-BIN2DEC(MID($B746,28,2))),"")</f>
        <v/>
      </c>
      <c r="AC746" t="s">
        <v>1167</v>
      </c>
      <c r="AD746" t="s">
        <v>1151</v>
      </c>
      <c r="AJ746" s="1" t="s">
        <v>697</v>
      </c>
    </row>
    <row r="747" spans="1:36" x14ac:dyDescent="0.25">
      <c r="A747" s="4" t="str">
        <f t="shared" si="94"/>
        <v>2E9</v>
      </c>
      <c r="B747" s="2" t="s">
        <v>679</v>
      </c>
      <c r="C747" s="35" t="s">
        <v>1127</v>
      </c>
      <c r="D747" s="3"/>
      <c r="E747" s="3"/>
      <c r="F747" s="3"/>
      <c r="G747" s="3"/>
      <c r="H747" s="3">
        <f t="shared" si="95"/>
        <v>0</v>
      </c>
      <c r="I747" s="27" t="str" cm="1">
        <f t="array" ref="I747">IF(H747=0,INDEX(Source1!A:A, 32-BIN2DEC(LEFT($B747,5))),"--")</f>
        <v>SIGMA</v>
      </c>
      <c r="J747" s="63" t="str">
        <f t="shared" si="91"/>
        <v>--</v>
      </c>
      <c r="K747" s="27" t="str" cm="1">
        <f t="array" ref="K747">IF(H747=0,INDEX(Dest1!A:A,32-BIN2DEC(MID($B747,6,5))),"--")</f>
        <v>tmpB</v>
      </c>
      <c r="L747" s="27">
        <f t="shared" si="96"/>
        <v>1</v>
      </c>
      <c r="M747" s="27" t="str" cm="1">
        <f t="array" ref="M747">IF(AND(I747&lt;&gt;"CONST",L747=0),INDEX(Source2!A:A,16-BIN2DEC(MID($B747,11,4))),"--")</f>
        <v>--</v>
      </c>
      <c r="N747" s="23" t="str" cm="1">
        <f t="array" ref="N747">IF(AND(I747&lt;&gt;"CONST",L747=0),INDEX('D2'!A:A,4-BIN2DEC(MID($B747,15,2))),"--")</f>
        <v>--</v>
      </c>
      <c r="O747" s="6">
        <f t="shared" si="97"/>
        <v>0</v>
      </c>
      <c r="P747" s="6">
        <f t="shared" si="92"/>
        <v>1</v>
      </c>
      <c r="Q747" s="6">
        <f t="shared" si="93"/>
        <v>0</v>
      </c>
      <c r="R747" s="3" t="str" cm="1">
        <f t="array" ref="R747">INDEX(Types!A:A,1+BIN2DEC(MID($B747,20,2)))</f>
        <v>ALU</v>
      </c>
      <c r="S747" s="3" t="str" cm="1">
        <f t="array" ref="S747">IF(R747="ALU",INDEX(ALUOps!A:A,32-BIN2DEC(MID($B747,22,5))),"")</f>
        <v>ADJD</v>
      </c>
      <c r="T747" s="3" t="str" cm="1">
        <f t="array" ref="T747">IF(R747="ALU",INDEX(Tmp!A:A,4-BIN2DEC(MID($B747,27,2))),"")</f>
        <v>tmpB</v>
      </c>
      <c r="U747" s="6">
        <f t="shared" si="98"/>
        <v>0</v>
      </c>
      <c r="V747" t="str" cm="1">
        <f t="array" ref="V747">IF(R747="Jump",INDEX(Jcond!A:A,16-BIN2DEC(MID($B747,22,4))),"")</f>
        <v/>
      </c>
      <c r="W747" t="str">
        <f t="shared" si="99"/>
        <v/>
      </c>
      <c r="X747" s="5" t="str" cm="1">
        <f t="array" ref="X747">IF(R747="Control",INDEX(IC!A:A,16-BIN2DEC(MID($B747,21,4))),"")</f>
        <v/>
      </c>
      <c r="Y747" s="5" t="str" cm="1">
        <f t="array" ref="Y747">IF(X747="CALL",INDEX(Subroutines!A:A,32-BIN2DEC(MID($B747,25,5))),"")</f>
        <v/>
      </c>
      <c r="Z747" s="5" t="str" cm="1">
        <f t="array" ref="Z747">IF(R747="Control",INDEX(EC!A:A,8-BIN2DEC(MID($B747,25,3))),"")</f>
        <v/>
      </c>
      <c r="AA747" s="5" t="str" cm="1">
        <f t="array" ref="AA747">IF(R747="Control",INDEX(SR!A:A,4-BIN2DEC(MID($B747,28,2))),"")</f>
        <v/>
      </c>
    </row>
    <row r="748" spans="1:36" x14ac:dyDescent="0.25">
      <c r="A748" s="4" t="str">
        <f t="shared" si="94"/>
        <v>2EA</v>
      </c>
      <c r="B748" s="2" t="s">
        <v>42</v>
      </c>
      <c r="C748" s="35" t="s">
        <v>1128</v>
      </c>
      <c r="D748" s="3"/>
      <c r="E748" s="3"/>
      <c r="F748" s="3"/>
      <c r="G748" s="3"/>
      <c r="H748" s="3">
        <f t="shared" si="95"/>
        <v>0</v>
      </c>
      <c r="I748" s="27" t="str" cm="1">
        <f t="array" ref="I748">IF(H748=0,INDEX(Source1!A:A, 32-BIN2DEC(LEFT($B748,5))),"--")</f>
        <v>ONES</v>
      </c>
      <c r="J748" s="63" t="str">
        <f t="shared" si="91"/>
        <v>--</v>
      </c>
      <c r="K748" s="27" t="str" cm="1">
        <f t="array" ref="K748">IF(H748=0,INDEX(Dest1!A:A,32-BIN2DEC(MID($B748,6,5))),"--")</f>
        <v>tmpA</v>
      </c>
      <c r="L748" s="27">
        <f t="shared" si="96"/>
        <v>1</v>
      </c>
      <c r="M748" s="27" t="str" cm="1">
        <f t="array" ref="M748">IF(AND(I748&lt;&gt;"CONST",L748=0),INDEX(Source2!A:A,16-BIN2DEC(MID($B748,11,4))),"--")</f>
        <v>--</v>
      </c>
      <c r="N748" s="23" t="str" cm="1">
        <f t="array" ref="N748">IF(AND(I748&lt;&gt;"CONST",L748=0),INDEX('D2'!A:A,4-BIN2DEC(MID($B748,15,2))),"--")</f>
        <v>--</v>
      </c>
      <c r="O748" s="6">
        <f t="shared" si="97"/>
        <v>0</v>
      </c>
      <c r="P748" s="6">
        <f t="shared" si="92"/>
        <v>0</v>
      </c>
      <c r="Q748" s="6">
        <f t="shared" si="93"/>
        <v>0</v>
      </c>
      <c r="R748" s="3" t="str" cm="1">
        <f t="array" ref="R748">INDEX(Types!A:A,1+BIN2DEC(MID($B748,20,2)))</f>
        <v>ALU</v>
      </c>
      <c r="S748" s="3" t="str" cm="1">
        <f t="array" ref="S748">IF(R748="ALU",INDEX(ALUOps!A:A,32-BIN2DEC(MID($B748,22,5))),"")</f>
        <v>SUB</v>
      </c>
      <c r="T748" s="3" t="str" cm="1">
        <f t="array" ref="T748">IF(R748="ALU",INDEX(Tmp!A:A,4-BIN2DEC(MID($B748,27,2))),"")</f>
        <v>tmpA</v>
      </c>
      <c r="U748" s="6">
        <f t="shared" si="98"/>
        <v>0</v>
      </c>
      <c r="V748" t="str" cm="1">
        <f t="array" ref="V748">IF(R748="Jump",INDEX(Jcond!A:A,16-BIN2DEC(MID($B748,22,4))),"")</f>
        <v/>
      </c>
      <c r="W748" t="str">
        <f t="shared" si="99"/>
        <v/>
      </c>
      <c r="X748" s="5" t="str" cm="1">
        <f t="array" ref="X748">IF(R748="Control",INDEX(IC!A:A,16-BIN2DEC(MID($B748,21,4))),"")</f>
        <v/>
      </c>
      <c r="Y748" s="5" t="str" cm="1">
        <f t="array" ref="Y748">IF(X748="CALL",INDEX(Subroutines!A:A,32-BIN2DEC(MID($B748,25,5))),"")</f>
        <v/>
      </c>
      <c r="Z748" s="5" t="str" cm="1">
        <f t="array" ref="Z748">IF(R748="Control",INDEX(EC!A:A,8-BIN2DEC(MID($B748,25,3))),"")</f>
        <v/>
      </c>
      <c r="AA748" s="5" t="str" cm="1">
        <f t="array" ref="AA748">IF(R748="Control",INDEX(SR!A:A,4-BIN2DEC(MID($B748,28,2))),"")</f>
        <v/>
      </c>
    </row>
    <row r="749" spans="1:36" s="9" customFormat="1" ht="15.75" thickBot="1" x14ac:dyDescent="0.3">
      <c r="A749" s="7" t="str">
        <f t="shared" si="94"/>
        <v>2EB</v>
      </c>
      <c r="B749" s="8" t="s">
        <v>699</v>
      </c>
      <c r="C749" s="38" t="s">
        <v>1129</v>
      </c>
      <c r="D749" s="10"/>
      <c r="E749" s="10"/>
      <c r="F749" s="10"/>
      <c r="G749" s="10"/>
      <c r="H749" s="10">
        <f t="shared" si="95"/>
        <v>0</v>
      </c>
      <c r="I749" s="30" t="str" cm="1">
        <f t="array" ref="I749">IF(H749=0,INDEX(Source1!A:A, 32-BIN2DEC(LEFT($B749,5))),"--")</f>
        <v>DI</v>
      </c>
      <c r="J749" s="66" t="str">
        <f t="shared" si="91"/>
        <v>--</v>
      </c>
      <c r="K749" s="30" t="str" cm="1">
        <f t="array" ref="K749">IF(H749=0,INDEX(Dest1!A:A,32-BIN2DEC(MID($B749,6,5))),"--")</f>
        <v>DP</v>
      </c>
      <c r="L749" s="30">
        <f t="shared" si="96"/>
        <v>0</v>
      </c>
      <c r="M749" s="30" t="str" cm="1">
        <f t="array" ref="M749">IF(AND(I749&lt;&gt;"CONST",L749=0),INDEX(Source2!A:A,16-BIN2DEC(MID($B749,11,4))),"--")</f>
        <v>SIGMA</v>
      </c>
      <c r="N749" s="26" t="str" cm="1">
        <f t="array" ref="N749">IF(AND(I749&lt;&gt;"CONST",L749=0),INDEX('D2'!A:A,4-BIN2DEC(MID($B749,15,2))),"--")</f>
        <v>NULL</v>
      </c>
      <c r="O749" s="11">
        <f t="shared" si="97"/>
        <v>0</v>
      </c>
      <c r="P749" s="11">
        <f t="shared" si="92"/>
        <v>1</v>
      </c>
      <c r="Q749" s="11">
        <f t="shared" si="93"/>
        <v>0</v>
      </c>
      <c r="R749" s="10" t="str" cm="1">
        <f t="array" ref="R749">INDEX(Types!A:A,1+BIN2DEC(MID($B749,20,2)))</f>
        <v>Control</v>
      </c>
      <c r="S749" s="10" t="str" cm="1">
        <f t="array" ref="S749">IF(R749="ALU",INDEX(ALUOps!A:A,32-BIN2DEC(MID($B749,22,5))),"")</f>
        <v/>
      </c>
      <c r="T749" s="10" t="str" cm="1">
        <f t="array" ref="T749">IF(R749="ALU",INDEX(Tmp!A:A,4-BIN2DEC(MID($B749,27,2))),"")</f>
        <v/>
      </c>
      <c r="U749" s="11" t="str">
        <f t="shared" si="98"/>
        <v/>
      </c>
      <c r="V749" s="9" t="str" cm="1">
        <f t="array" ref="V749">IF(R749="Jump",INDEX(Jcond!A:A,16-BIN2DEC(MID($B749,22,4))),"")</f>
        <v/>
      </c>
      <c r="W749" s="9" t="str">
        <f t="shared" si="99"/>
        <v/>
      </c>
      <c r="X749" s="54" t="str" cm="1">
        <f t="array" ref="X749">IF(R749="Control",INDEX(IC!A:A,16-BIN2DEC(MID($B749,21,4))),"")</f>
        <v>--</v>
      </c>
      <c r="Y749" s="54" t="str" cm="1">
        <f t="array" ref="Y749">IF(X749="CALL",INDEX(Subroutines!A:A,32-BIN2DEC(MID($B749,25,5))),"")</f>
        <v/>
      </c>
      <c r="Z749" s="54" t="str" cm="1">
        <f t="array" ref="Z749">IF(R749="Control",INDEX(EC!A:A,8-BIN2DEC(MID($B749,25,3))),"")</f>
        <v>--</v>
      </c>
      <c r="AA749" s="54" t="str" cm="1">
        <f t="array" ref="AA749">IF(R749="Control",INDEX(SR!A:A,4-BIN2DEC(MID($B749,28,2))),"")</f>
        <v>--</v>
      </c>
      <c r="AE749" s="60"/>
    </row>
    <row r="750" spans="1:36" x14ac:dyDescent="0.25">
      <c r="A750" s="4" t="str">
        <f t="shared" si="94"/>
        <v>2EC</v>
      </c>
      <c r="B750" s="2" t="s">
        <v>700</v>
      </c>
      <c r="C750" s="35" t="s">
        <v>1126</v>
      </c>
      <c r="D750" s="2" t="s">
        <v>698</v>
      </c>
      <c r="E750" s="2" t="s">
        <v>935</v>
      </c>
      <c r="F750" s="2" t="s">
        <v>462</v>
      </c>
      <c r="G750" s="2"/>
      <c r="H750" s="3">
        <f t="shared" si="95"/>
        <v>0</v>
      </c>
      <c r="I750" s="27" t="str" cm="1">
        <f t="array" ref="I750">IF(H750=0,INDEX(Source1!A:A, 32-BIN2DEC(LEFT($B750,5))),"--")</f>
        <v>CONST</v>
      </c>
      <c r="J750" s="63">
        <f t="shared" si="91"/>
        <v>4</v>
      </c>
      <c r="K750" s="27" t="str" cm="1">
        <f t="array" ref="K750">IF(H750=0,INDEX(Dest1!A:A,32-BIN2DEC(MID($B750,6,5))),"--")</f>
        <v>LC</v>
      </c>
      <c r="L750" s="27">
        <f t="shared" si="96"/>
        <v>0</v>
      </c>
      <c r="M750" s="27" t="str" cm="1">
        <f t="array" ref="M750">IF(AND(I750&lt;&gt;"CONST",L750=0),INDEX(Source2!A:A,16-BIN2DEC(MID($B750,11,4))),"--")</f>
        <v>--</v>
      </c>
      <c r="N750" s="23" t="str" cm="1">
        <f t="array" ref="N750">IF(AND(I750&lt;&gt;"CONST",L750=0),INDEX('D2'!A:A,4-BIN2DEC(MID($B750,15,2))),"--")</f>
        <v>--</v>
      </c>
      <c r="O750" s="6">
        <f t="shared" si="97"/>
        <v>0</v>
      </c>
      <c r="P750" s="6">
        <f t="shared" si="92"/>
        <v>0</v>
      </c>
      <c r="Q750" s="6">
        <f t="shared" si="93"/>
        <v>0</v>
      </c>
      <c r="R750" s="3" t="str" cm="1">
        <f t="array" ref="R750">INDEX(Types!A:A,1+BIN2DEC(MID($B750,20,2)))</f>
        <v>Control</v>
      </c>
      <c r="S750" s="3" t="str" cm="1">
        <f t="array" ref="S750">IF(R750="ALU",INDEX(ALUOps!A:A,32-BIN2DEC(MID($B750,22,5))),"")</f>
        <v/>
      </c>
      <c r="T750" s="3" t="str" cm="1">
        <f t="array" ref="T750">IF(R750="ALU",INDEX(Tmp!A:A,4-BIN2DEC(MID($B750,27,2))),"")</f>
        <v/>
      </c>
      <c r="U750" s="6" t="str">
        <f t="shared" si="98"/>
        <v/>
      </c>
      <c r="V750" t="str" cm="1">
        <f t="array" ref="V750">IF(R750="Jump",INDEX(Jcond!A:A,16-BIN2DEC(MID($B750,22,4))),"")</f>
        <v/>
      </c>
      <c r="W750" t="str">
        <f t="shared" si="99"/>
        <v/>
      </c>
      <c r="X750" s="5" t="str" cm="1">
        <f t="array" ref="X750">IF(R750="Control",INDEX(IC!A:A,16-BIN2DEC(MID($B750,21,4))),"")</f>
        <v>--</v>
      </c>
      <c r="Y750" s="5" t="str" cm="1">
        <f t="array" ref="Y750">IF(X750="CALL",INDEX(Subroutines!A:A,32-BIN2DEC(MID($B750,25,5))),"")</f>
        <v/>
      </c>
      <c r="Z750" s="5" t="str" cm="1">
        <f t="array" ref="Z750">IF(R750="Control",INDEX(EC!A:A,8-BIN2DEC(MID($B750,25,3))),"")</f>
        <v>--</v>
      </c>
      <c r="AA750" s="5" t="str" cm="1">
        <f t="array" ref="AA750">IF(R750="Control",INDEX(SR!A:A,4-BIN2DEC(MID($B750,28,2))),"")</f>
        <v>--</v>
      </c>
      <c r="AC750" t="s">
        <v>1167</v>
      </c>
      <c r="AD750" t="s">
        <v>1082</v>
      </c>
      <c r="AJ750" s="1" t="s">
        <v>504</v>
      </c>
    </row>
    <row r="751" spans="1:36" x14ac:dyDescent="0.25">
      <c r="A751" s="4" t="str">
        <f t="shared" si="94"/>
        <v>2ED</v>
      </c>
      <c r="B751" s="2" t="s">
        <v>703</v>
      </c>
      <c r="C751" s="35" t="s">
        <v>1127</v>
      </c>
      <c r="D751" s="3"/>
      <c r="E751" s="3"/>
      <c r="F751" s="3"/>
      <c r="G751" s="3"/>
      <c r="H751" s="3">
        <f t="shared" si="95"/>
        <v>0</v>
      </c>
      <c r="I751" s="27" t="str" cm="1">
        <f t="array" ref="I751">IF(H751=0,INDEX(Source1!A:A, 32-BIN2DEC(LEFT($B751,5))),"--")</f>
        <v>OP1</v>
      </c>
      <c r="J751" s="63" t="str">
        <f t="shared" si="91"/>
        <v>--</v>
      </c>
      <c r="K751" s="27" t="str" cm="1">
        <f t="array" ref="K751">IF(H751=0,INDEX(Dest1!A:A,32-BIN2DEC(MID($B751,6,5))),"--")</f>
        <v>tmpBL</v>
      </c>
      <c r="L751" s="27">
        <f t="shared" si="96"/>
        <v>1</v>
      </c>
      <c r="M751" s="27" t="str" cm="1">
        <f t="array" ref="M751">IF(AND(I751&lt;&gt;"CONST",L751=0),INDEX(Source2!A:A,16-BIN2DEC(MID($B751,11,4))),"--")</f>
        <v>--</v>
      </c>
      <c r="N751" s="23" t="str" cm="1">
        <f t="array" ref="N751">IF(AND(I751&lt;&gt;"CONST",L751=0),INDEX('D2'!A:A,4-BIN2DEC(MID($B751,15,2))),"--")</f>
        <v>--</v>
      </c>
      <c r="O751" s="6">
        <f t="shared" si="97"/>
        <v>0</v>
      </c>
      <c r="P751" s="6">
        <f t="shared" si="92"/>
        <v>0</v>
      </c>
      <c r="Q751" s="6">
        <f t="shared" si="93"/>
        <v>0</v>
      </c>
      <c r="R751" s="3" t="str" cm="1">
        <f t="array" ref="R751">INDEX(Types!A:A,1+BIN2DEC(MID($B751,20,2)))</f>
        <v>Control</v>
      </c>
      <c r="S751" s="3" t="str" cm="1">
        <f t="array" ref="S751">IF(R751="ALU",INDEX(ALUOps!A:A,32-BIN2DEC(MID($B751,22,5))),"")</f>
        <v/>
      </c>
      <c r="T751" s="3" t="str" cm="1">
        <f t="array" ref="T751">IF(R751="ALU",INDEX(Tmp!A:A,4-BIN2DEC(MID($B751,27,2))),"")</f>
        <v/>
      </c>
      <c r="U751" s="6" t="str">
        <f t="shared" si="98"/>
        <v/>
      </c>
      <c r="V751" t="str" cm="1">
        <f t="array" ref="V751">IF(R751="Jump",INDEX(Jcond!A:A,16-BIN2DEC(MID($B751,22,4))),"")</f>
        <v/>
      </c>
      <c r="W751" t="str">
        <f t="shared" si="99"/>
        <v/>
      </c>
      <c r="X751" s="5" t="str" cm="1">
        <f t="array" ref="X751">IF(R751="Control",INDEX(IC!A:A,16-BIN2DEC(MID($B751,21,4))),"")</f>
        <v>--</v>
      </c>
      <c r="Y751" s="5" t="str" cm="1">
        <f t="array" ref="Y751">IF(X751="CALL",INDEX(Subroutines!A:A,32-BIN2DEC(MID($B751,25,5))),"")</f>
        <v/>
      </c>
      <c r="Z751" s="5" t="str" cm="1">
        <f t="array" ref="Z751">IF(R751="Control",INDEX(EC!A:A,8-BIN2DEC(MID($B751,25,3))),"")</f>
        <v>--</v>
      </c>
      <c r="AA751" s="5" t="str" cm="1">
        <f t="array" ref="AA751">IF(R751="Control",INDEX(SR!A:A,4-BIN2DEC(MID($B751,28,2))),"")</f>
        <v>--</v>
      </c>
    </row>
    <row r="752" spans="1:36" x14ac:dyDescent="0.25">
      <c r="A752" s="4" t="str">
        <f t="shared" si="94"/>
        <v>2EE</v>
      </c>
      <c r="B752" s="2" t="s">
        <v>704</v>
      </c>
      <c r="C752" s="35" t="s">
        <v>1128</v>
      </c>
      <c r="D752" s="3"/>
      <c r="E752" s="3"/>
      <c r="F752" s="3"/>
      <c r="G752" s="3"/>
      <c r="H752" s="3">
        <f t="shared" si="95"/>
        <v>0</v>
      </c>
      <c r="I752" s="27" t="str" cm="1">
        <f t="array" ref="I752">IF(H752=0,INDEX(Source1!A:A, 32-BIN2DEC(LEFT($B752,5))),"--")</f>
        <v>AH</v>
      </c>
      <c r="J752" s="63" t="str">
        <f t="shared" si="91"/>
        <v>--</v>
      </c>
      <c r="K752" s="27" t="str" cm="1">
        <f t="array" ref="K752">IF(H752=0,INDEX(Dest1!A:A,32-BIN2DEC(MID($B752,6,5))),"--")</f>
        <v>tmpBH</v>
      </c>
      <c r="L752" s="27">
        <f t="shared" si="96"/>
        <v>1</v>
      </c>
      <c r="M752" s="27" t="str" cm="1">
        <f t="array" ref="M752">IF(AND(I752&lt;&gt;"CONST",L752=0),INDEX(Source2!A:A,16-BIN2DEC(MID($B752,11,4))),"--")</f>
        <v>--</v>
      </c>
      <c r="N752" s="23" t="str" cm="1">
        <f t="array" ref="N752">IF(AND(I752&lt;&gt;"CONST",L752=0),INDEX('D2'!A:A,4-BIN2DEC(MID($B752,15,2))),"--")</f>
        <v>--</v>
      </c>
      <c r="O752" s="6">
        <f t="shared" si="97"/>
        <v>0</v>
      </c>
      <c r="P752" s="6">
        <f t="shared" si="92"/>
        <v>0</v>
      </c>
      <c r="Q752" s="6">
        <f t="shared" si="93"/>
        <v>0</v>
      </c>
      <c r="R752" s="3" t="str" cm="1">
        <f t="array" ref="R752">INDEX(Types!A:A,1+BIN2DEC(MID($B752,20,2)))</f>
        <v>ALU</v>
      </c>
      <c r="S752" s="3" t="str" cm="1">
        <f t="array" ref="S752">IF(R752="ALU",INDEX(ALUOps!A:A,32-BIN2DEC(MID($B752,22,5))),"")</f>
        <v>PASS</v>
      </c>
      <c r="T752" s="3" t="str" cm="1">
        <f t="array" ref="T752">IF(R752="ALU",INDEX(Tmp!A:A,4-BIN2DEC(MID($B752,27,2))),"")</f>
        <v>tmpB</v>
      </c>
      <c r="U752" s="6">
        <f t="shared" si="98"/>
        <v>0</v>
      </c>
      <c r="V752" t="str" cm="1">
        <f t="array" ref="V752">IF(R752="Jump",INDEX(Jcond!A:A,16-BIN2DEC(MID($B752,22,4))),"")</f>
        <v/>
      </c>
      <c r="W752" t="str">
        <f t="shared" si="99"/>
        <v/>
      </c>
      <c r="X752" s="5" t="str" cm="1">
        <f t="array" ref="X752">IF(R752="Control",INDEX(IC!A:A,16-BIN2DEC(MID($B752,21,4))),"")</f>
        <v/>
      </c>
      <c r="Y752" s="5" t="str" cm="1">
        <f t="array" ref="Y752">IF(X752="CALL",INDEX(Subroutines!A:A,32-BIN2DEC(MID($B752,25,5))),"")</f>
        <v/>
      </c>
      <c r="Z752" s="5" t="str" cm="1">
        <f t="array" ref="Z752">IF(R752="Control",INDEX(EC!A:A,8-BIN2DEC(MID($B752,25,3))),"")</f>
        <v/>
      </c>
      <c r="AA752" s="5" t="str" cm="1">
        <f t="array" ref="AA752">IF(R752="Control",INDEX(SR!A:A,4-BIN2DEC(MID($B752,28,2))),"")</f>
        <v/>
      </c>
    </row>
    <row r="753" spans="1:36" s="9" customFormat="1" ht="15.75" thickBot="1" x14ac:dyDescent="0.3">
      <c r="A753" s="7" t="str">
        <f t="shared" si="94"/>
        <v>2EF</v>
      </c>
      <c r="B753" s="8" t="s">
        <v>705</v>
      </c>
      <c r="C753" s="38" t="s">
        <v>1129</v>
      </c>
      <c r="D753" s="10"/>
      <c r="E753" s="10"/>
      <c r="F753" s="10"/>
      <c r="G753" s="10"/>
      <c r="H753" s="10">
        <f t="shared" si="95"/>
        <v>0</v>
      </c>
      <c r="I753" s="30" t="str" cm="1">
        <f t="array" ref="I753">IF(H753=0,INDEX(Source1!A:A, 32-BIN2DEC(LEFT($B753,5))),"--")</f>
        <v>SIGMA</v>
      </c>
      <c r="J753" s="66" t="str">
        <f t="shared" si="91"/>
        <v>--</v>
      </c>
      <c r="K753" s="30" t="str" cm="1">
        <f t="array" ref="K753">IF(H753=0,INDEX(Dest1!A:A,32-BIN2DEC(MID($B753,6,5))),"--")</f>
        <v>tmpB</v>
      </c>
      <c r="L753" s="30">
        <f t="shared" si="96"/>
        <v>1</v>
      </c>
      <c r="M753" s="30" t="str" cm="1">
        <f t="array" ref="M753">IF(AND(I753&lt;&gt;"CONST",L753=0),INDEX(Source2!A:A,16-BIN2DEC(MID($B753,11,4))),"--")</f>
        <v>--</v>
      </c>
      <c r="N753" s="26" t="str" cm="1">
        <f t="array" ref="N753">IF(AND(I753&lt;&gt;"CONST",L753=0),INDEX('D2'!A:A,4-BIN2DEC(MID($B753,15,2))),"--")</f>
        <v>--</v>
      </c>
      <c r="O753" s="11">
        <f t="shared" si="97"/>
        <v>0</v>
      </c>
      <c r="P753" s="11">
        <f t="shared" si="92"/>
        <v>0</v>
      </c>
      <c r="Q753" s="11">
        <f t="shared" si="93"/>
        <v>0</v>
      </c>
      <c r="R753" s="10" t="str" cm="1">
        <f t="array" ref="R753">INDEX(Types!A:A,1+BIN2DEC(MID($B753,20,2)))</f>
        <v>ALU</v>
      </c>
      <c r="S753" s="10" t="str" cm="1">
        <f t="array" ref="S753">IF(R753="ALU",INDEX(ALUOps!A:A,32-BIN2DEC(MID($B753,22,5))),"")</f>
        <v>ROL12</v>
      </c>
      <c r="T753" s="10" t="str" cm="1">
        <f t="array" ref="T753">IF(R753="ALU",INDEX(Tmp!A:A,4-BIN2DEC(MID($B753,27,2))),"")</f>
        <v>tmpB</v>
      </c>
      <c r="U753" s="11">
        <f t="shared" si="98"/>
        <v>1</v>
      </c>
      <c r="V753" s="9" t="str" cm="1">
        <f t="array" ref="V753">IF(R753="Jump",INDEX(Jcond!A:A,16-BIN2DEC(MID($B753,22,4))),"")</f>
        <v/>
      </c>
      <c r="W753" s="9" t="str">
        <f t="shared" si="99"/>
        <v/>
      </c>
      <c r="X753" s="54" t="str" cm="1">
        <f t="array" ref="X753">IF(R753="Control",INDEX(IC!A:A,16-BIN2DEC(MID($B753,21,4))),"")</f>
        <v/>
      </c>
      <c r="Y753" s="54" t="str" cm="1">
        <f t="array" ref="Y753">IF(X753="CALL",INDEX(Subroutines!A:A,32-BIN2DEC(MID($B753,25,5))),"")</f>
        <v/>
      </c>
      <c r="Z753" s="54" t="str" cm="1">
        <f t="array" ref="Z753">IF(R753="Control",INDEX(EC!A:A,8-BIN2DEC(MID($B753,25,3))),"")</f>
        <v/>
      </c>
      <c r="AA753" s="54" t="str" cm="1">
        <f t="array" ref="AA753">IF(R753="Control",INDEX(SR!A:A,4-BIN2DEC(MID($B753,28,2))),"")</f>
        <v/>
      </c>
      <c r="AE753" s="60"/>
    </row>
    <row r="754" spans="1:36" x14ac:dyDescent="0.25">
      <c r="A754" s="4" t="str">
        <f t="shared" si="94"/>
        <v>2F0</v>
      </c>
      <c r="B754" s="2" t="s">
        <v>706</v>
      </c>
      <c r="C754" s="35"/>
      <c r="D754" s="2" t="s">
        <v>701</v>
      </c>
      <c r="E754" s="2" t="s">
        <v>935</v>
      </c>
      <c r="F754" s="2" t="s">
        <v>928</v>
      </c>
      <c r="G754" s="2"/>
      <c r="H754" s="3">
        <f t="shared" si="95"/>
        <v>0</v>
      </c>
      <c r="I754" s="27" t="str" cm="1">
        <f t="array" ref="I754">IF(H754=0,INDEX(Source1!A:A, 32-BIN2DEC(LEFT($B754,5))),"--")</f>
        <v>tmpB</v>
      </c>
      <c r="J754" s="63" t="str">
        <f t="shared" si="91"/>
        <v>--</v>
      </c>
      <c r="K754" s="27" t="str" cm="1">
        <f t="array" ref="K754">IF(H754=0,INDEX(Dest1!A:A,32-BIN2DEC(MID($B754,6,5))),"--")</f>
        <v>OP1</v>
      </c>
      <c r="L754" s="27">
        <f t="shared" si="96"/>
        <v>1</v>
      </c>
      <c r="M754" s="27" t="str" cm="1">
        <f t="array" ref="M754">IF(AND(I754&lt;&gt;"CONST",L754=0),INDEX(Source2!A:A,16-BIN2DEC(MID($B754,11,4))),"--")</f>
        <v>--</v>
      </c>
      <c r="N754" s="23" t="str" cm="1">
        <f t="array" ref="N754">IF(AND(I754&lt;&gt;"CONST",L754=0),INDEX('D2'!A:A,4-BIN2DEC(MID($B754,15,2))),"--")</f>
        <v>--</v>
      </c>
      <c r="O754" s="6">
        <f t="shared" si="97"/>
        <v>0</v>
      </c>
      <c r="P754" s="6">
        <f t="shared" si="92"/>
        <v>0</v>
      </c>
      <c r="Q754" s="6">
        <f t="shared" si="93"/>
        <v>0</v>
      </c>
      <c r="R754" s="3" t="str" cm="1">
        <f t="array" ref="R754">INDEX(Types!A:A,1+BIN2DEC(MID($B754,20,2)))</f>
        <v>ALU</v>
      </c>
      <c r="S754" s="3" t="str" cm="1">
        <f t="array" ref="S754">IF(R754="ALU",INDEX(ALUOps!A:A,32-BIN2DEC(MID($B754,22,5))),"")</f>
        <v>PASS</v>
      </c>
      <c r="T754" s="3" t="str" cm="1">
        <f t="array" ref="T754">IF(R754="ALU",INDEX(Tmp!A:A,4-BIN2DEC(MID($B754,27,2))),"")</f>
        <v>tmpB</v>
      </c>
      <c r="U754" s="6">
        <f t="shared" si="98"/>
        <v>0</v>
      </c>
      <c r="V754" t="str" cm="1">
        <f t="array" ref="V754">IF(R754="Jump",INDEX(Jcond!A:A,16-BIN2DEC(MID($B754,22,4))),"")</f>
        <v/>
      </c>
      <c r="W754" t="str">
        <f t="shared" si="99"/>
        <v/>
      </c>
      <c r="X754" s="5" t="str" cm="1">
        <f t="array" ref="X754">IF(R754="Control",INDEX(IC!A:A,16-BIN2DEC(MID($B754,21,4))),"")</f>
        <v/>
      </c>
      <c r="Y754" s="5" t="str" cm="1">
        <f t="array" ref="Y754">IF(X754="CALL",INDEX(Subroutines!A:A,32-BIN2DEC(MID($B754,25,5))),"")</f>
        <v/>
      </c>
      <c r="Z754" s="5" t="str" cm="1">
        <f t="array" ref="Z754">IF(R754="Control",INDEX(EC!A:A,8-BIN2DEC(MID($B754,25,3))),"")</f>
        <v/>
      </c>
      <c r="AA754" s="5" t="str" cm="1">
        <f t="array" ref="AA754">IF(R754="Control",INDEX(SR!A:A,4-BIN2DEC(MID($B754,28,2))),"")</f>
        <v/>
      </c>
      <c r="AC754" t="s">
        <v>1167</v>
      </c>
      <c r="AD754" t="s">
        <v>1083</v>
      </c>
      <c r="AJ754" s="1" t="s">
        <v>702</v>
      </c>
    </row>
    <row r="755" spans="1:36" x14ac:dyDescent="0.25">
      <c r="A755" s="4" t="str">
        <f t="shared" si="94"/>
        <v>2F1</v>
      </c>
      <c r="B755" s="2" t="s">
        <v>708</v>
      </c>
      <c r="C755" s="35"/>
      <c r="D755" s="3"/>
      <c r="E755" s="3"/>
      <c r="F755" s="3"/>
      <c r="G755" s="3"/>
      <c r="H755" s="3">
        <f t="shared" si="95"/>
        <v>0</v>
      </c>
      <c r="I755" s="27" t="str" cm="1">
        <f t="array" ref="I755">IF(H755=0,INDEX(Source1!A:A, 32-BIN2DEC(LEFT($B755,5))),"--")</f>
        <v>A</v>
      </c>
      <c r="J755" s="63" t="str">
        <f t="shared" si="91"/>
        <v>--</v>
      </c>
      <c r="K755" s="27" t="str" cm="1">
        <f t="array" ref="K755">IF(H755=0,INDEX(Dest1!A:A,32-BIN2DEC(MID($B755,6,5))),"--")</f>
        <v>tmpA</v>
      </c>
      <c r="L755" s="27">
        <f t="shared" si="96"/>
        <v>1</v>
      </c>
      <c r="M755" s="27" t="str" cm="1">
        <f t="array" ref="M755">IF(AND(I755&lt;&gt;"CONST",L755=0),INDEX(Source2!A:A,16-BIN2DEC(MID($B755,11,4))),"--")</f>
        <v>--</v>
      </c>
      <c r="N755" s="23" t="str" cm="1">
        <f t="array" ref="N755">IF(AND(I755&lt;&gt;"CONST",L755=0),INDEX('D2'!A:A,4-BIN2DEC(MID($B755,15,2))),"--")</f>
        <v>--</v>
      </c>
      <c r="O755" s="6">
        <f t="shared" si="97"/>
        <v>0</v>
      </c>
      <c r="P755" s="6">
        <f t="shared" si="92"/>
        <v>0</v>
      </c>
      <c r="Q755" s="6">
        <f t="shared" si="93"/>
        <v>0</v>
      </c>
      <c r="R755" s="3" t="str" cm="1">
        <f t="array" ref="R755">INDEX(Types!A:A,1+BIN2DEC(MID($B755,20,2)))</f>
        <v>Control</v>
      </c>
      <c r="S755" s="3" t="str" cm="1">
        <f t="array" ref="S755">IF(R755="ALU",INDEX(ALUOps!A:A,32-BIN2DEC(MID($B755,22,5))),"")</f>
        <v/>
      </c>
      <c r="T755" s="3" t="str" cm="1">
        <f t="array" ref="T755">IF(R755="ALU",INDEX(Tmp!A:A,4-BIN2DEC(MID($B755,27,2))),"")</f>
        <v/>
      </c>
      <c r="U755" s="6" t="str">
        <f t="shared" si="98"/>
        <v/>
      </c>
      <c r="V755" t="str" cm="1">
        <f t="array" ref="V755">IF(R755="Jump",INDEX(Jcond!A:A,16-BIN2DEC(MID($B755,22,4))),"")</f>
        <v/>
      </c>
      <c r="W755" t="str">
        <f t="shared" si="99"/>
        <v/>
      </c>
      <c r="X755" s="5" t="str" cm="1">
        <f t="array" ref="X755">IF(R755="Control",INDEX(IC!A:A,16-BIN2DEC(MID($B755,21,4))),"")</f>
        <v>--</v>
      </c>
      <c r="Y755" s="5" t="str" cm="1">
        <f t="array" ref="Y755">IF(X755="CALL",INDEX(Subroutines!A:A,32-BIN2DEC(MID($B755,25,5))),"")</f>
        <v/>
      </c>
      <c r="Z755" s="5" t="str" cm="1">
        <f t="array" ref="Z755">IF(R755="Control",INDEX(EC!A:A,8-BIN2DEC(MID($B755,25,3))),"")</f>
        <v>COMMIT</v>
      </c>
      <c r="AA755" s="5" t="str" cm="1">
        <f t="array" ref="AA755">IF(R755="Control",INDEX(SR!A:A,4-BIN2DEC(MID($B755,28,2))),"")</f>
        <v>--</v>
      </c>
    </row>
    <row r="756" spans="1:36" x14ac:dyDescent="0.25">
      <c r="A756" s="4" t="str">
        <f t="shared" si="94"/>
        <v>2F2</v>
      </c>
      <c r="B756" s="2" t="s">
        <v>99</v>
      </c>
      <c r="C756" s="35"/>
      <c r="D756" s="3"/>
      <c r="E756" s="3"/>
      <c r="F756" s="3"/>
      <c r="G756" s="3"/>
      <c r="H756" s="3">
        <f t="shared" si="95"/>
        <v>0</v>
      </c>
      <c r="I756" s="27" t="str" cm="1">
        <f t="array" ref="I756">IF(H756=0,INDEX(Source1!A:A, 32-BIN2DEC(LEFT($B756,5))),"--")</f>
        <v>tmpB</v>
      </c>
      <c r="J756" s="63" t="str">
        <f t="shared" si="91"/>
        <v>--</v>
      </c>
      <c r="K756" s="27" t="str" cm="1">
        <f t="array" ref="K756">IF(H756=0,INDEX(Dest1!A:A,32-BIN2DEC(MID($B756,6,5))),"--")</f>
        <v>A</v>
      </c>
      <c r="L756" s="27">
        <f t="shared" si="96"/>
        <v>1</v>
      </c>
      <c r="M756" s="27" t="str" cm="1">
        <f t="array" ref="M756">IF(AND(I756&lt;&gt;"CONST",L756=0),INDEX(Source2!A:A,16-BIN2DEC(MID($B756,11,4))),"--")</f>
        <v>--</v>
      </c>
      <c r="N756" s="23" t="str" cm="1">
        <f t="array" ref="N756">IF(AND(I756&lt;&gt;"CONST",L756=0),INDEX('D2'!A:A,4-BIN2DEC(MID($B756,15,2))),"--")</f>
        <v>--</v>
      </c>
      <c r="O756" s="6">
        <f t="shared" si="97"/>
        <v>0</v>
      </c>
      <c r="P756" s="6">
        <f t="shared" si="92"/>
        <v>0</v>
      </c>
      <c r="Q756" s="6">
        <f t="shared" si="93"/>
        <v>0</v>
      </c>
      <c r="R756" s="3" t="str" cm="1">
        <f t="array" ref="R756">INDEX(Types!A:A,1+BIN2DEC(MID($B756,20,2)))</f>
        <v>Control</v>
      </c>
      <c r="S756" s="3" t="str" cm="1">
        <f t="array" ref="S756">IF(R756="ALU",INDEX(ALUOps!A:A,32-BIN2DEC(MID($B756,22,5))),"")</f>
        <v/>
      </c>
      <c r="T756" s="3" t="str" cm="1">
        <f t="array" ref="T756">IF(R756="ALU",INDEX(Tmp!A:A,4-BIN2DEC(MID($B756,27,2))),"")</f>
        <v/>
      </c>
      <c r="U756" s="6" t="str">
        <f t="shared" si="98"/>
        <v/>
      </c>
      <c r="V756" t="str" cm="1">
        <f t="array" ref="V756">IF(R756="Jump",INDEX(Jcond!A:A,16-BIN2DEC(MID($B756,22,4))),"")</f>
        <v/>
      </c>
      <c r="W756" t="str">
        <f t="shared" si="99"/>
        <v/>
      </c>
      <c r="X756" s="5" t="str" cm="1">
        <f t="array" ref="X756">IF(R756="Control",INDEX(IC!A:A,16-BIN2DEC(MID($B756,21,4))),"")</f>
        <v>--</v>
      </c>
      <c r="Y756" s="5" t="str" cm="1">
        <f t="array" ref="Y756">IF(X756="CALL",INDEX(Subroutines!A:A,32-BIN2DEC(MID($B756,25,5))),"")</f>
        <v/>
      </c>
      <c r="Z756" s="5" t="str" cm="1">
        <f t="array" ref="Z756">IF(R756="Control",INDEX(EC!A:A,8-BIN2DEC(MID($B756,25,3))),"")</f>
        <v>--</v>
      </c>
      <c r="AA756" s="5" t="str" cm="1">
        <f t="array" ref="AA756">IF(R756="Control",INDEX(SR!A:A,4-BIN2DEC(MID($B756,28,2))),"")</f>
        <v>--</v>
      </c>
    </row>
    <row r="757" spans="1:36" x14ac:dyDescent="0.25">
      <c r="A757" s="4" t="str">
        <f t="shared" si="94"/>
        <v>2F3</v>
      </c>
      <c r="B757" s="2" t="s">
        <v>385</v>
      </c>
      <c r="C757" s="35"/>
      <c r="D757" s="3"/>
      <c r="E757" s="3"/>
      <c r="F757" s="3"/>
      <c r="G757" s="3"/>
      <c r="H757" s="3">
        <f t="shared" si="95"/>
        <v>0</v>
      </c>
      <c r="I757" s="27" t="str" cm="1">
        <f t="array" ref="I757">IF(H757=0,INDEX(Source1!A:A, 32-BIN2DEC(LEFT($B757,5))),"--")</f>
        <v>AH</v>
      </c>
      <c r="J757" s="63" t="str">
        <f t="shared" si="91"/>
        <v>--</v>
      </c>
      <c r="K757" s="27" t="str" cm="1">
        <f t="array" ref="K757">IF(H757=0,INDEX(Dest1!A:A,32-BIN2DEC(MID($B757,6,5))),"--")</f>
        <v>tmpB</v>
      </c>
      <c r="L757" s="27">
        <f t="shared" si="96"/>
        <v>1</v>
      </c>
      <c r="M757" s="27" t="str" cm="1">
        <f t="array" ref="M757">IF(AND(I757&lt;&gt;"CONST",L757=0),INDEX(Source2!A:A,16-BIN2DEC(MID($B757,11,4))),"--")</f>
        <v>--</v>
      </c>
      <c r="N757" s="23" t="str" cm="1">
        <f t="array" ref="N757">IF(AND(I757&lt;&gt;"CONST",L757=0),INDEX('D2'!A:A,4-BIN2DEC(MID($B757,15,2))),"--")</f>
        <v>--</v>
      </c>
      <c r="O757" s="6">
        <f t="shared" si="97"/>
        <v>0</v>
      </c>
      <c r="P757" s="6">
        <f t="shared" si="92"/>
        <v>0</v>
      </c>
      <c r="Q757" s="6">
        <f t="shared" si="93"/>
        <v>0</v>
      </c>
      <c r="R757" s="3" t="str" cm="1">
        <f t="array" ref="R757">INDEX(Types!A:A,1+BIN2DEC(MID($B757,20,2)))</f>
        <v>Control</v>
      </c>
      <c r="S757" s="3" t="str" cm="1">
        <f t="array" ref="S757">IF(R757="ALU",INDEX(ALUOps!A:A,32-BIN2DEC(MID($B757,22,5))),"")</f>
        <v/>
      </c>
      <c r="T757" s="3" t="str" cm="1">
        <f t="array" ref="T757">IF(R757="ALU",INDEX(Tmp!A:A,4-BIN2DEC(MID($B757,27,2))),"")</f>
        <v/>
      </c>
      <c r="U757" s="6" t="str">
        <f t="shared" si="98"/>
        <v/>
      </c>
      <c r="V757" t="str" cm="1">
        <f t="array" ref="V757">IF(R757="Jump",INDEX(Jcond!A:A,16-BIN2DEC(MID($B757,22,4))),"")</f>
        <v/>
      </c>
      <c r="W757" t="str">
        <f t="shared" si="99"/>
        <v/>
      </c>
      <c r="X757" s="5" t="str" cm="1">
        <f t="array" ref="X757">IF(R757="Control",INDEX(IC!A:A,16-BIN2DEC(MID($B757,21,4))),"")</f>
        <v>--</v>
      </c>
      <c r="Y757" s="5" t="str" cm="1">
        <f t="array" ref="Y757">IF(X757="CALL",INDEX(Subroutines!A:A,32-BIN2DEC(MID($B757,25,5))),"")</f>
        <v/>
      </c>
      <c r="Z757" s="5" t="str" cm="1">
        <f t="array" ref="Z757">IF(R757="Control",INDEX(EC!A:A,8-BIN2DEC(MID($B757,25,3))),"")</f>
        <v>--</v>
      </c>
      <c r="AA757" s="5" t="str" cm="1">
        <f t="array" ref="AA757">IF(R757="Control",INDEX(SR!A:A,4-BIN2DEC(MID($B757,28,2))),"")</f>
        <v>--</v>
      </c>
    </row>
    <row r="758" spans="1:36" x14ac:dyDescent="0.25">
      <c r="A758" s="4" t="str">
        <f t="shared" si="94"/>
        <v>2F4</v>
      </c>
      <c r="B758" s="2" t="s">
        <v>709</v>
      </c>
      <c r="C758" s="35"/>
      <c r="D758" s="2" t="s">
        <v>707</v>
      </c>
      <c r="E758" s="2" t="s">
        <v>935</v>
      </c>
      <c r="F758" s="2" t="s">
        <v>488</v>
      </c>
      <c r="G758" s="2"/>
      <c r="H758" s="3">
        <f t="shared" si="95"/>
        <v>0</v>
      </c>
      <c r="I758" s="27" t="str" cm="1">
        <f t="array" ref="I758">IF(H758=0,INDEX(Source1!A:A, 32-BIN2DEC(LEFT($B758,5))),"--")</f>
        <v>tmpA</v>
      </c>
      <c r="J758" s="63" t="str">
        <f t="shared" si="91"/>
        <v>--</v>
      </c>
      <c r="K758" s="27" t="str" cm="1">
        <f t="array" ref="K758">IF(H758=0,INDEX(Dest1!A:A,32-BIN2DEC(MID($B758,6,5))),"--")</f>
        <v>tmpBH</v>
      </c>
      <c r="L758" s="27">
        <f t="shared" si="96"/>
        <v>1</v>
      </c>
      <c r="M758" s="27" t="str" cm="1">
        <f t="array" ref="M758">IF(AND(I758&lt;&gt;"CONST",L758=0),INDEX(Source2!A:A,16-BIN2DEC(MID($B758,11,4))),"--")</f>
        <v>--</v>
      </c>
      <c r="N758" s="23" t="str" cm="1">
        <f t="array" ref="N758">IF(AND(I758&lt;&gt;"CONST",L758=0),INDEX('D2'!A:A,4-BIN2DEC(MID($B758,15,2))),"--")</f>
        <v>--</v>
      </c>
      <c r="O758" s="6">
        <f t="shared" si="97"/>
        <v>0</v>
      </c>
      <c r="P758" s="6">
        <f t="shared" si="92"/>
        <v>0</v>
      </c>
      <c r="Q758" s="6">
        <f t="shared" si="93"/>
        <v>1</v>
      </c>
      <c r="R758" s="3" t="str" cm="1">
        <f t="array" ref="R758">INDEX(Types!A:A,1+BIN2DEC(MID($B758,20,2)))</f>
        <v>Control</v>
      </c>
      <c r="S758" s="3" t="str" cm="1">
        <f t="array" ref="S758">IF(R758="ALU",INDEX(ALUOps!A:A,32-BIN2DEC(MID($B758,22,5))),"")</f>
        <v/>
      </c>
      <c r="T758" s="3" t="str" cm="1">
        <f t="array" ref="T758">IF(R758="ALU",INDEX(Tmp!A:A,4-BIN2DEC(MID($B758,27,2))),"")</f>
        <v/>
      </c>
      <c r="U758" s="6" t="str">
        <f t="shared" si="98"/>
        <v/>
      </c>
      <c r="V758" t="str" cm="1">
        <f t="array" ref="V758">IF(R758="Jump",INDEX(Jcond!A:A,16-BIN2DEC(MID($B758,22,4))),"")</f>
        <v/>
      </c>
      <c r="W758" t="str">
        <f t="shared" si="99"/>
        <v/>
      </c>
      <c r="X758" s="5" t="str" cm="1">
        <f t="array" ref="X758">IF(R758="Control",INDEX(IC!A:A,16-BIN2DEC(MID($B758,21,4))),"")</f>
        <v>--</v>
      </c>
      <c r="Y758" s="5" t="str" cm="1">
        <f t="array" ref="Y758">IF(X758="CALL",INDEX(Subroutines!A:A,32-BIN2DEC(MID($B758,25,5))),"")</f>
        <v/>
      </c>
      <c r="Z758" s="5" t="str" cm="1">
        <f t="array" ref="Z758">IF(R758="Control",INDEX(EC!A:A,8-BIN2DEC(MID($B758,25,3))),"")</f>
        <v>--</v>
      </c>
      <c r="AA758" s="5" t="str" cm="1">
        <f t="array" ref="AA758">IF(R758="Control",INDEX(SR!A:A,4-BIN2DEC(MID($B758,28,2))),"")</f>
        <v>--</v>
      </c>
      <c r="AJ758" s="1" t="s">
        <v>702</v>
      </c>
    </row>
    <row r="759" spans="1:36" x14ac:dyDescent="0.25">
      <c r="A759" s="4" t="str">
        <f t="shared" si="94"/>
        <v>2F5</v>
      </c>
      <c r="B759" s="2" t="s">
        <v>99</v>
      </c>
      <c r="C759" s="35"/>
      <c r="D759" s="3"/>
      <c r="E759" s="3"/>
      <c r="F759" s="3"/>
      <c r="G759" s="3"/>
      <c r="H759" s="3">
        <f t="shared" si="95"/>
        <v>0</v>
      </c>
      <c r="I759" s="27" t="str" cm="1">
        <f t="array" ref="I759">IF(H759=0,INDEX(Source1!A:A, 32-BIN2DEC(LEFT($B759,5))),"--")</f>
        <v>tmpB</v>
      </c>
      <c r="J759" s="63" t="str">
        <f t="shared" si="91"/>
        <v>--</v>
      </c>
      <c r="K759" s="27" t="str" cm="1">
        <f t="array" ref="K759">IF(H759=0,INDEX(Dest1!A:A,32-BIN2DEC(MID($B759,6,5))),"--")</f>
        <v>A</v>
      </c>
      <c r="L759" s="27">
        <f t="shared" si="96"/>
        <v>1</v>
      </c>
      <c r="M759" s="27" t="str" cm="1">
        <f t="array" ref="M759">IF(AND(I759&lt;&gt;"CONST",L759=0),INDEX(Source2!A:A,16-BIN2DEC(MID($B759,11,4))),"--")</f>
        <v>--</v>
      </c>
      <c r="N759" s="23" t="str" cm="1">
        <f t="array" ref="N759">IF(AND(I759&lt;&gt;"CONST",L759=0),INDEX('D2'!A:A,4-BIN2DEC(MID($B759,15,2))),"--")</f>
        <v>--</v>
      </c>
      <c r="O759" s="6">
        <f t="shared" si="97"/>
        <v>0</v>
      </c>
      <c r="P759" s="6">
        <f t="shared" si="92"/>
        <v>0</v>
      </c>
      <c r="Q759" s="6">
        <f t="shared" si="93"/>
        <v>0</v>
      </c>
      <c r="R759" s="3" t="str" cm="1">
        <f t="array" ref="R759">INDEX(Types!A:A,1+BIN2DEC(MID($B759,20,2)))</f>
        <v>Control</v>
      </c>
      <c r="S759" s="3" t="str" cm="1">
        <f t="array" ref="S759">IF(R759="ALU",INDEX(ALUOps!A:A,32-BIN2DEC(MID($B759,22,5))),"")</f>
        <v/>
      </c>
      <c r="T759" s="3" t="str" cm="1">
        <f t="array" ref="T759">IF(R759="ALU",INDEX(Tmp!A:A,4-BIN2DEC(MID($B759,27,2))),"")</f>
        <v/>
      </c>
      <c r="U759" s="6" t="str">
        <f t="shared" si="98"/>
        <v/>
      </c>
      <c r="V759" t="str" cm="1">
        <f t="array" ref="V759">IF(R759="Jump",INDEX(Jcond!A:A,16-BIN2DEC(MID($B759,22,4))),"")</f>
        <v/>
      </c>
      <c r="W759" t="str">
        <f t="shared" si="99"/>
        <v/>
      </c>
      <c r="X759" s="5" t="str" cm="1">
        <f t="array" ref="X759">IF(R759="Control",INDEX(IC!A:A,16-BIN2DEC(MID($B759,21,4))),"")</f>
        <v>--</v>
      </c>
      <c r="Y759" s="5" t="str" cm="1">
        <f t="array" ref="Y759">IF(X759="CALL",INDEX(Subroutines!A:A,32-BIN2DEC(MID($B759,25,5))),"")</f>
        <v/>
      </c>
      <c r="Z759" s="5" t="str" cm="1">
        <f t="array" ref="Z759">IF(R759="Control",INDEX(EC!A:A,8-BIN2DEC(MID($B759,25,3))),"")</f>
        <v>--</v>
      </c>
      <c r="AA759" s="5" t="str" cm="1">
        <f t="array" ref="AA759">IF(R759="Control",INDEX(SR!A:A,4-BIN2DEC(MID($B759,28,2))),"")</f>
        <v>--</v>
      </c>
    </row>
    <row r="760" spans="1:36" x14ac:dyDescent="0.25">
      <c r="A760" s="4" t="str">
        <f t="shared" si="94"/>
        <v>2F6</v>
      </c>
      <c r="B760" s="2" t="s">
        <v>4</v>
      </c>
      <c r="C760" s="35"/>
      <c r="D760" s="3"/>
      <c r="E760" s="3"/>
      <c r="F760" s="3"/>
      <c r="G760" s="3"/>
      <c r="H760" s="3">
        <f t="shared" si="95"/>
        <v>1</v>
      </c>
      <c r="I760" s="27" t="str" cm="1">
        <f t="array" ref="I760">IF(H760=0,INDEX(Source1!A:A, 32-BIN2DEC(LEFT($B760,5))),"--")</f>
        <v>--</v>
      </c>
      <c r="J760" s="63" t="str">
        <f t="shared" si="91"/>
        <v>--</v>
      </c>
      <c r="K760" s="27" t="str" cm="1">
        <f t="array" ref="K760">IF(H760=0,INDEX(Dest1!A:A,32-BIN2DEC(MID($B760,6,5))),"--")</f>
        <v>--</v>
      </c>
      <c r="L760" s="27">
        <f t="shared" si="96"/>
        <v>1</v>
      </c>
      <c r="M760" s="27" t="str" cm="1">
        <f t="array" ref="M760">IF(AND(I760&lt;&gt;"CONST",L760=0),INDEX(Source2!A:A,16-BIN2DEC(MID($B760,11,4))),"--")</f>
        <v>--</v>
      </c>
      <c r="N760" s="23" t="str" cm="1">
        <f t="array" ref="N760">IF(AND(I760&lt;&gt;"CONST",L760=0),INDEX('D2'!A:A,4-BIN2DEC(MID($B760,15,2))),"--")</f>
        <v>--</v>
      </c>
      <c r="O760" s="6">
        <f t="shared" si="97"/>
        <v>0</v>
      </c>
      <c r="P760" s="6">
        <f t="shared" si="92"/>
        <v>0</v>
      </c>
      <c r="Q760" s="6">
        <f t="shared" si="93"/>
        <v>0</v>
      </c>
      <c r="R760" s="3" t="str" cm="1">
        <f t="array" ref="R760">INDEX(Types!A:A,1+BIN2DEC(MID($B760,20,2)))</f>
        <v>Control</v>
      </c>
      <c r="S760" s="3" t="str" cm="1">
        <f t="array" ref="S760">IF(R760="ALU",INDEX(ALUOps!A:A,32-BIN2DEC(MID($B760,22,5))),"")</f>
        <v/>
      </c>
      <c r="T760" s="3" t="str" cm="1">
        <f t="array" ref="T760">IF(R760="ALU",INDEX(Tmp!A:A,4-BIN2DEC(MID($B760,27,2))),"")</f>
        <v/>
      </c>
      <c r="U760" s="6" t="str">
        <f t="shared" si="98"/>
        <v/>
      </c>
      <c r="V760" t="str" cm="1">
        <f t="array" ref="V760">IF(R760="Jump",INDEX(Jcond!A:A,16-BIN2DEC(MID($B760,22,4))),"")</f>
        <v/>
      </c>
      <c r="W760" t="str">
        <f t="shared" si="99"/>
        <v/>
      </c>
      <c r="X760" s="5" t="str" cm="1">
        <f t="array" ref="X760">IF(R760="Control",INDEX(IC!A:A,16-BIN2DEC(MID($B760,21,4))),"")</f>
        <v>--</v>
      </c>
      <c r="Y760" s="5" t="str" cm="1">
        <f t="array" ref="Y760">IF(X760="CALL",INDEX(Subroutines!A:A,32-BIN2DEC(MID($B760,25,5))),"")</f>
        <v/>
      </c>
      <c r="Z760" s="5" t="str" cm="1">
        <f t="array" ref="Z760">IF(R760="Control",INDEX(EC!A:A,8-BIN2DEC(MID($B760,25,3))),"")</f>
        <v>--</v>
      </c>
      <c r="AA760" s="5" t="str" cm="1">
        <f t="array" ref="AA760">IF(R760="Control",INDEX(SR!A:A,4-BIN2DEC(MID($B760,28,2))),"")</f>
        <v>--</v>
      </c>
    </row>
    <row r="761" spans="1:36" x14ac:dyDescent="0.25">
      <c r="A761" s="4" t="str">
        <f t="shared" si="94"/>
        <v>2F7</v>
      </c>
      <c r="B761" s="2" t="s">
        <v>4</v>
      </c>
      <c r="C761" s="35"/>
      <c r="D761" s="3"/>
      <c r="E761" s="3"/>
      <c r="F761" s="3"/>
      <c r="G761" s="3"/>
      <c r="H761" s="3">
        <f t="shared" si="95"/>
        <v>1</v>
      </c>
      <c r="I761" s="27" t="str" cm="1">
        <f t="array" ref="I761">IF(H761=0,INDEX(Source1!A:A, 32-BIN2DEC(LEFT($B761,5))),"--")</f>
        <v>--</v>
      </c>
      <c r="J761" s="63" t="str">
        <f t="shared" si="91"/>
        <v>--</v>
      </c>
      <c r="K761" s="27" t="str" cm="1">
        <f t="array" ref="K761">IF(H761=0,INDEX(Dest1!A:A,32-BIN2DEC(MID($B761,6,5))),"--")</f>
        <v>--</v>
      </c>
      <c r="L761" s="27">
        <f t="shared" si="96"/>
        <v>1</v>
      </c>
      <c r="M761" s="27" t="str" cm="1">
        <f t="array" ref="M761">IF(AND(I761&lt;&gt;"CONST",L761=0),INDEX(Source2!A:A,16-BIN2DEC(MID($B761,11,4))),"--")</f>
        <v>--</v>
      </c>
      <c r="N761" s="23" t="str" cm="1">
        <f t="array" ref="N761">IF(AND(I761&lt;&gt;"CONST",L761=0),INDEX('D2'!A:A,4-BIN2DEC(MID($B761,15,2))),"--")</f>
        <v>--</v>
      </c>
      <c r="O761" s="6">
        <f t="shared" si="97"/>
        <v>0</v>
      </c>
      <c r="P761" s="6">
        <f t="shared" si="92"/>
        <v>0</v>
      </c>
      <c r="Q761" s="6">
        <f t="shared" si="93"/>
        <v>0</v>
      </c>
      <c r="R761" s="3" t="str" cm="1">
        <f t="array" ref="R761">INDEX(Types!A:A,1+BIN2DEC(MID($B761,20,2)))</f>
        <v>Control</v>
      </c>
      <c r="S761" s="3" t="str" cm="1">
        <f t="array" ref="S761">IF(R761="ALU",INDEX(ALUOps!A:A,32-BIN2DEC(MID($B761,22,5))),"")</f>
        <v/>
      </c>
      <c r="T761" s="3" t="str" cm="1">
        <f t="array" ref="T761">IF(R761="ALU",INDEX(Tmp!A:A,4-BIN2DEC(MID($B761,27,2))),"")</f>
        <v/>
      </c>
      <c r="U761" s="6" t="str">
        <f t="shared" si="98"/>
        <v/>
      </c>
      <c r="V761" t="str" cm="1">
        <f t="array" ref="V761">IF(R761="Jump",INDEX(Jcond!A:A,16-BIN2DEC(MID($B761,22,4))),"")</f>
        <v/>
      </c>
      <c r="W761" t="str">
        <f t="shared" si="99"/>
        <v/>
      </c>
      <c r="X761" s="5" t="str" cm="1">
        <f t="array" ref="X761">IF(R761="Control",INDEX(IC!A:A,16-BIN2DEC(MID($B761,21,4))),"")</f>
        <v>--</v>
      </c>
      <c r="Y761" s="5" t="str" cm="1">
        <f t="array" ref="Y761">IF(X761="CALL",INDEX(Subroutines!A:A,32-BIN2DEC(MID($B761,25,5))),"")</f>
        <v/>
      </c>
      <c r="Z761" s="5" t="str" cm="1">
        <f t="array" ref="Z761">IF(R761="Control",INDEX(EC!A:A,8-BIN2DEC(MID($B761,25,3))),"")</f>
        <v>--</v>
      </c>
      <c r="AA761" s="5" t="str" cm="1">
        <f t="array" ref="AA761">IF(R761="Control",INDEX(SR!A:A,4-BIN2DEC(MID($B761,28,2))),"")</f>
        <v>--</v>
      </c>
    </row>
    <row r="762" spans="1:36" x14ac:dyDescent="0.25">
      <c r="A762" s="4" t="str">
        <f t="shared" si="94"/>
        <v>2F8</v>
      </c>
      <c r="B762" s="2" t="s">
        <v>387</v>
      </c>
      <c r="C762" s="35"/>
      <c r="D762" s="2" t="s">
        <v>710</v>
      </c>
      <c r="E762" s="2" t="s">
        <v>935</v>
      </c>
      <c r="F762" s="2" t="s">
        <v>462</v>
      </c>
      <c r="G762" s="2"/>
      <c r="H762" s="3">
        <f t="shared" si="95"/>
        <v>0</v>
      </c>
      <c r="I762" s="27" t="str" cm="1">
        <f t="array" ref="I762">IF(H762=0,INDEX(Source1!A:A, 32-BIN2DEC(LEFT($B762,5))),"--")</f>
        <v>CONST</v>
      </c>
      <c r="J762" s="63">
        <f t="shared" si="91"/>
        <v>8</v>
      </c>
      <c r="K762" s="27" t="str" cm="1">
        <f t="array" ref="K762">IF(H762=0,INDEX(Dest1!A:A,32-BIN2DEC(MID($B762,6,5))),"--")</f>
        <v>LC</v>
      </c>
      <c r="L762" s="27">
        <f t="shared" si="96"/>
        <v>0</v>
      </c>
      <c r="M762" s="27" t="str" cm="1">
        <f t="array" ref="M762">IF(AND(I762&lt;&gt;"CONST",L762=0),INDEX(Source2!A:A,16-BIN2DEC(MID($B762,11,4))),"--")</f>
        <v>--</v>
      </c>
      <c r="N762" s="23" t="str" cm="1">
        <f t="array" ref="N762">IF(AND(I762&lt;&gt;"CONST",L762=0),INDEX('D2'!A:A,4-BIN2DEC(MID($B762,15,2))),"--")</f>
        <v>--</v>
      </c>
      <c r="O762" s="6">
        <f t="shared" si="97"/>
        <v>0</v>
      </c>
      <c r="P762" s="6">
        <f t="shared" si="92"/>
        <v>0</v>
      </c>
      <c r="Q762" s="6">
        <f t="shared" si="93"/>
        <v>0</v>
      </c>
      <c r="R762" s="3" t="str" cm="1">
        <f t="array" ref="R762">INDEX(Types!A:A,1+BIN2DEC(MID($B762,20,2)))</f>
        <v>Control</v>
      </c>
      <c r="S762" s="3" t="str" cm="1">
        <f t="array" ref="S762">IF(R762="ALU",INDEX(ALUOps!A:A,32-BIN2DEC(MID($B762,22,5))),"")</f>
        <v/>
      </c>
      <c r="T762" s="3" t="str" cm="1">
        <f t="array" ref="T762">IF(R762="ALU",INDEX(Tmp!A:A,4-BIN2DEC(MID($B762,27,2))),"")</f>
        <v/>
      </c>
      <c r="U762" s="6" t="str">
        <f t="shared" si="98"/>
        <v/>
      </c>
      <c r="V762" t="str" cm="1">
        <f t="array" ref="V762">IF(R762="Jump",INDEX(Jcond!A:A,16-BIN2DEC(MID($B762,22,4))),"")</f>
        <v/>
      </c>
      <c r="W762" t="str">
        <f t="shared" si="99"/>
        <v/>
      </c>
      <c r="X762" s="5" t="str" cm="1">
        <f t="array" ref="X762">IF(R762="Control",INDEX(IC!A:A,16-BIN2DEC(MID($B762,21,4))),"")</f>
        <v>--</v>
      </c>
      <c r="Y762" s="5" t="str" cm="1">
        <f t="array" ref="Y762">IF(X762="CALL",INDEX(Subroutines!A:A,32-BIN2DEC(MID($B762,25,5))),"")</f>
        <v/>
      </c>
      <c r="Z762" s="5" t="str" cm="1">
        <f t="array" ref="Z762">IF(R762="Control",INDEX(EC!A:A,8-BIN2DEC(MID($B762,25,3))),"")</f>
        <v>--</v>
      </c>
      <c r="AA762" s="5" t="str" cm="1">
        <f t="array" ref="AA762">IF(R762="Control",INDEX(SR!A:A,4-BIN2DEC(MID($B762,28,2))),"")</f>
        <v>--</v>
      </c>
      <c r="AD762" t="s">
        <v>1084</v>
      </c>
      <c r="AJ762" s="1" t="s">
        <v>711</v>
      </c>
    </row>
    <row r="763" spans="1:36" x14ac:dyDescent="0.25">
      <c r="A763" s="4" t="str">
        <f t="shared" si="94"/>
        <v>2F9</v>
      </c>
      <c r="B763" s="2" t="s">
        <v>703</v>
      </c>
      <c r="C763" s="35"/>
      <c r="D763" s="3"/>
      <c r="E763" s="3"/>
      <c r="F763" s="3"/>
      <c r="G763" s="3"/>
      <c r="H763" s="3">
        <f t="shared" si="95"/>
        <v>0</v>
      </c>
      <c r="I763" s="27" t="str" cm="1">
        <f t="array" ref="I763">IF(H763=0,INDEX(Source1!A:A, 32-BIN2DEC(LEFT($B763,5))),"--")</f>
        <v>OP1</v>
      </c>
      <c r="J763" s="63" t="str">
        <f t="shared" si="91"/>
        <v>--</v>
      </c>
      <c r="K763" s="27" t="str" cm="1">
        <f t="array" ref="K763">IF(H763=0,INDEX(Dest1!A:A,32-BIN2DEC(MID($B763,6,5))),"--")</f>
        <v>tmpBL</v>
      </c>
      <c r="L763" s="27">
        <f t="shared" si="96"/>
        <v>1</v>
      </c>
      <c r="M763" s="27" t="str" cm="1">
        <f t="array" ref="M763">IF(AND(I763&lt;&gt;"CONST",L763=0),INDEX(Source2!A:A,16-BIN2DEC(MID($B763,11,4))),"--")</f>
        <v>--</v>
      </c>
      <c r="N763" s="23" t="str" cm="1">
        <f t="array" ref="N763">IF(AND(I763&lt;&gt;"CONST",L763=0),INDEX('D2'!A:A,4-BIN2DEC(MID($B763,15,2))),"--")</f>
        <v>--</v>
      </c>
      <c r="O763" s="6">
        <f t="shared" si="97"/>
        <v>0</v>
      </c>
      <c r="P763" s="6">
        <f t="shared" si="92"/>
        <v>0</v>
      </c>
      <c r="Q763" s="6">
        <f t="shared" si="93"/>
        <v>0</v>
      </c>
      <c r="R763" s="3" t="str" cm="1">
        <f t="array" ref="R763">INDEX(Types!A:A,1+BIN2DEC(MID($B763,20,2)))</f>
        <v>Control</v>
      </c>
      <c r="S763" s="3" t="str" cm="1">
        <f t="array" ref="S763">IF(R763="ALU",INDEX(ALUOps!A:A,32-BIN2DEC(MID($B763,22,5))),"")</f>
        <v/>
      </c>
      <c r="T763" s="3" t="str" cm="1">
        <f t="array" ref="T763">IF(R763="ALU",INDEX(Tmp!A:A,4-BIN2DEC(MID($B763,27,2))),"")</f>
        <v/>
      </c>
      <c r="U763" s="6" t="str">
        <f t="shared" si="98"/>
        <v/>
      </c>
      <c r="V763" t="str" cm="1">
        <f t="array" ref="V763">IF(R763="Jump",INDEX(Jcond!A:A,16-BIN2DEC(MID($B763,22,4))),"")</f>
        <v/>
      </c>
      <c r="W763" t="str">
        <f t="shared" si="99"/>
        <v/>
      </c>
      <c r="X763" s="5" t="str" cm="1">
        <f t="array" ref="X763">IF(R763="Control",INDEX(IC!A:A,16-BIN2DEC(MID($B763,21,4))),"")</f>
        <v>--</v>
      </c>
      <c r="Y763" s="5" t="str" cm="1">
        <f t="array" ref="Y763">IF(X763="CALL",INDEX(Subroutines!A:A,32-BIN2DEC(MID($B763,25,5))),"")</f>
        <v/>
      </c>
      <c r="Z763" s="5" t="str" cm="1">
        <f t="array" ref="Z763">IF(R763="Control",INDEX(EC!A:A,8-BIN2DEC(MID($B763,25,3))),"")</f>
        <v>--</v>
      </c>
      <c r="AA763" s="5" t="str" cm="1">
        <f t="array" ref="AA763">IF(R763="Control",INDEX(SR!A:A,4-BIN2DEC(MID($B763,28,2))),"")</f>
        <v>--</v>
      </c>
    </row>
    <row r="764" spans="1:36" x14ac:dyDescent="0.25">
      <c r="A764" s="4" t="str">
        <f t="shared" si="94"/>
        <v>2FA</v>
      </c>
      <c r="B764" s="2" t="s">
        <v>704</v>
      </c>
      <c r="C764" s="35"/>
      <c r="D764" s="3"/>
      <c r="E764" s="3"/>
      <c r="F764" s="3"/>
      <c r="G764" s="3"/>
      <c r="H764" s="3">
        <f t="shared" si="95"/>
        <v>0</v>
      </c>
      <c r="I764" s="27" t="str" cm="1">
        <f t="array" ref="I764">IF(H764=0,INDEX(Source1!A:A, 32-BIN2DEC(LEFT($B764,5))),"--")</f>
        <v>AH</v>
      </c>
      <c r="J764" s="63" t="str">
        <f t="shared" si="91"/>
        <v>--</v>
      </c>
      <c r="K764" s="27" t="str" cm="1">
        <f t="array" ref="K764">IF(H764=0,INDEX(Dest1!A:A,32-BIN2DEC(MID($B764,6,5))),"--")</f>
        <v>tmpBH</v>
      </c>
      <c r="L764" s="27">
        <f t="shared" si="96"/>
        <v>1</v>
      </c>
      <c r="M764" s="27" t="str" cm="1">
        <f t="array" ref="M764">IF(AND(I764&lt;&gt;"CONST",L764=0),INDEX(Source2!A:A,16-BIN2DEC(MID($B764,11,4))),"--")</f>
        <v>--</v>
      </c>
      <c r="N764" s="23" t="str" cm="1">
        <f t="array" ref="N764">IF(AND(I764&lt;&gt;"CONST",L764=0),INDEX('D2'!A:A,4-BIN2DEC(MID($B764,15,2))),"--")</f>
        <v>--</v>
      </c>
      <c r="O764" s="6">
        <f t="shared" si="97"/>
        <v>0</v>
      </c>
      <c r="P764" s="6">
        <f t="shared" si="92"/>
        <v>0</v>
      </c>
      <c r="Q764" s="6">
        <f t="shared" si="93"/>
        <v>0</v>
      </c>
      <c r="R764" s="3" t="str" cm="1">
        <f t="array" ref="R764">INDEX(Types!A:A,1+BIN2DEC(MID($B764,20,2)))</f>
        <v>ALU</v>
      </c>
      <c r="S764" s="3" t="str" cm="1">
        <f t="array" ref="S764">IF(R764="ALU",INDEX(ALUOps!A:A,32-BIN2DEC(MID($B764,22,5))),"")</f>
        <v>PASS</v>
      </c>
      <c r="T764" s="3" t="str" cm="1">
        <f t="array" ref="T764">IF(R764="ALU",INDEX(Tmp!A:A,4-BIN2DEC(MID($B764,27,2))),"")</f>
        <v>tmpB</v>
      </c>
      <c r="U764" s="6">
        <f t="shared" si="98"/>
        <v>0</v>
      </c>
      <c r="V764" t="str" cm="1">
        <f t="array" ref="V764">IF(R764="Jump",INDEX(Jcond!A:A,16-BIN2DEC(MID($B764,22,4))),"")</f>
        <v/>
      </c>
      <c r="W764" t="str">
        <f t="shared" si="99"/>
        <v/>
      </c>
      <c r="X764" s="5" t="str" cm="1">
        <f t="array" ref="X764">IF(R764="Control",INDEX(IC!A:A,16-BIN2DEC(MID($B764,21,4))),"")</f>
        <v/>
      </c>
      <c r="Y764" s="5" t="str" cm="1">
        <f t="array" ref="Y764">IF(X764="CALL",INDEX(Subroutines!A:A,32-BIN2DEC(MID($B764,25,5))),"")</f>
        <v/>
      </c>
      <c r="Z764" s="5" t="str" cm="1">
        <f t="array" ref="Z764">IF(R764="Control",INDEX(EC!A:A,8-BIN2DEC(MID($B764,25,3))),"")</f>
        <v/>
      </c>
      <c r="AA764" s="5" t="str" cm="1">
        <f t="array" ref="AA764">IF(R764="Control",INDEX(SR!A:A,4-BIN2DEC(MID($B764,28,2))),"")</f>
        <v/>
      </c>
    </row>
    <row r="765" spans="1:36" s="9" customFormat="1" ht="15.75" thickBot="1" x14ac:dyDescent="0.3">
      <c r="A765" s="7" t="str">
        <f t="shared" si="94"/>
        <v>2FB</v>
      </c>
      <c r="B765" s="8" t="s">
        <v>705</v>
      </c>
      <c r="C765" s="38"/>
      <c r="D765" s="10"/>
      <c r="E765" s="10"/>
      <c r="F765" s="10"/>
      <c r="G765" s="10"/>
      <c r="H765" s="10">
        <f t="shared" si="95"/>
        <v>0</v>
      </c>
      <c r="I765" s="30" t="str" cm="1">
        <f t="array" ref="I765">IF(H765=0,INDEX(Source1!A:A, 32-BIN2DEC(LEFT($B765,5))),"--")</f>
        <v>SIGMA</v>
      </c>
      <c r="J765" s="66" t="str">
        <f t="shared" si="91"/>
        <v>--</v>
      </c>
      <c r="K765" s="30" t="str" cm="1">
        <f t="array" ref="K765">IF(H765=0,INDEX(Dest1!A:A,32-BIN2DEC(MID($B765,6,5))),"--")</f>
        <v>tmpB</v>
      </c>
      <c r="L765" s="30">
        <f t="shared" si="96"/>
        <v>1</v>
      </c>
      <c r="M765" s="30" t="str" cm="1">
        <f t="array" ref="M765">IF(AND(I765&lt;&gt;"CONST",L765=0),INDEX(Source2!A:A,16-BIN2DEC(MID($B765,11,4))),"--")</f>
        <v>--</v>
      </c>
      <c r="N765" s="26" t="str" cm="1">
        <f t="array" ref="N765">IF(AND(I765&lt;&gt;"CONST",L765=0),INDEX('D2'!A:A,4-BIN2DEC(MID($B765,15,2))),"--")</f>
        <v>--</v>
      </c>
      <c r="O765" s="11">
        <f t="shared" si="97"/>
        <v>0</v>
      </c>
      <c r="P765" s="11">
        <f t="shared" si="92"/>
        <v>0</v>
      </c>
      <c r="Q765" s="11">
        <f t="shared" si="93"/>
        <v>0</v>
      </c>
      <c r="R765" s="10" t="str" cm="1">
        <f t="array" ref="R765">INDEX(Types!A:A,1+BIN2DEC(MID($B765,20,2)))</f>
        <v>ALU</v>
      </c>
      <c r="S765" s="10" t="str" cm="1">
        <f t="array" ref="S765">IF(R765="ALU",INDEX(ALUOps!A:A,32-BIN2DEC(MID($B765,22,5))),"")</f>
        <v>ROL12</v>
      </c>
      <c r="T765" s="10" t="str" cm="1">
        <f t="array" ref="T765">IF(R765="ALU",INDEX(Tmp!A:A,4-BIN2DEC(MID($B765,27,2))),"")</f>
        <v>tmpB</v>
      </c>
      <c r="U765" s="11">
        <f t="shared" si="98"/>
        <v>1</v>
      </c>
      <c r="V765" s="9" t="str" cm="1">
        <f t="array" ref="V765">IF(R765="Jump",INDEX(Jcond!A:A,16-BIN2DEC(MID($B765,22,4))),"")</f>
        <v/>
      </c>
      <c r="W765" s="9" t="str">
        <f t="shared" si="99"/>
        <v/>
      </c>
      <c r="X765" s="54" t="str" cm="1">
        <f t="array" ref="X765">IF(R765="Control",INDEX(IC!A:A,16-BIN2DEC(MID($B765,21,4))),"")</f>
        <v/>
      </c>
      <c r="Y765" s="54" t="str" cm="1">
        <f t="array" ref="Y765">IF(X765="CALL",INDEX(Subroutines!A:A,32-BIN2DEC(MID($B765,25,5))),"")</f>
        <v/>
      </c>
      <c r="Z765" s="54" t="str" cm="1">
        <f t="array" ref="Z765">IF(R765="Control",INDEX(EC!A:A,8-BIN2DEC(MID($B765,25,3))),"")</f>
        <v/>
      </c>
      <c r="AA765" s="54" t="str" cm="1">
        <f t="array" ref="AA765">IF(R765="Control",INDEX(SR!A:A,4-BIN2DEC(MID($B765,28,2))),"")</f>
        <v/>
      </c>
      <c r="AE765" s="60"/>
    </row>
    <row r="766" spans="1:36" x14ac:dyDescent="0.25">
      <c r="A766" s="4" t="str">
        <f t="shared" si="94"/>
        <v>2FC</v>
      </c>
      <c r="B766" s="2" t="s">
        <v>714</v>
      </c>
      <c r="C766" s="35" t="s">
        <v>1126</v>
      </c>
      <c r="D766" s="2" t="s">
        <v>712</v>
      </c>
      <c r="E766" s="2" t="s">
        <v>935</v>
      </c>
      <c r="F766" s="2" t="s">
        <v>462</v>
      </c>
      <c r="G766" s="2"/>
      <c r="H766" s="3">
        <f t="shared" si="95"/>
        <v>0</v>
      </c>
      <c r="I766" s="27" t="str" cm="1">
        <f t="array" ref="I766">IF(H766=0,INDEX(Source1!A:A, 32-BIN2DEC(LEFT($B766,5))),"--")</f>
        <v>CONST</v>
      </c>
      <c r="J766" s="63">
        <f t="shared" si="91"/>
        <v>15</v>
      </c>
      <c r="K766" s="27" t="str" cm="1">
        <f t="array" ref="K766">IF(H766=0,INDEX(Dest1!A:A,32-BIN2DEC(MID($B766,6,5))),"--")</f>
        <v>tmpC</v>
      </c>
      <c r="L766" s="27">
        <f t="shared" si="96"/>
        <v>0</v>
      </c>
      <c r="M766" s="27" t="str" cm="1">
        <f t="array" ref="M766">IF(AND(I766&lt;&gt;"CONST",L766=0),INDEX(Source2!A:A,16-BIN2DEC(MID($B766,11,4))),"--")</f>
        <v>--</v>
      </c>
      <c r="N766" s="23" t="str" cm="1">
        <f t="array" ref="N766">IF(AND(I766&lt;&gt;"CONST",L766=0),INDEX('D2'!A:A,4-BIN2DEC(MID($B766,15,2))),"--")</f>
        <v>--</v>
      </c>
      <c r="O766" s="6">
        <f t="shared" si="97"/>
        <v>0</v>
      </c>
      <c r="P766" s="6">
        <f t="shared" si="92"/>
        <v>0</v>
      </c>
      <c r="Q766" s="6">
        <f t="shared" si="93"/>
        <v>0</v>
      </c>
      <c r="R766" s="3" t="str" cm="1">
        <f t="array" ref="R766">INDEX(Types!A:A,1+BIN2DEC(MID($B766,20,2)))</f>
        <v>ALU</v>
      </c>
      <c r="S766" s="3" t="str" cm="1">
        <f t="array" ref="S766">IF(R766="ALU",INDEX(ALUOps!A:A,32-BIN2DEC(MID($B766,22,5))),"")</f>
        <v>PASS</v>
      </c>
      <c r="T766" s="3" t="str" cm="1">
        <f t="array" ref="T766">IF(R766="ALU",INDEX(Tmp!A:A,4-BIN2DEC(MID($B766,27,2))),"")</f>
        <v>tmpC</v>
      </c>
      <c r="U766" s="6">
        <f t="shared" si="98"/>
        <v>0</v>
      </c>
      <c r="V766" t="str" cm="1">
        <f t="array" ref="V766">IF(R766="Jump",INDEX(Jcond!A:A,16-BIN2DEC(MID($B766,22,4))),"")</f>
        <v/>
      </c>
      <c r="W766" t="str">
        <f t="shared" si="99"/>
        <v/>
      </c>
      <c r="X766" s="5" t="str" cm="1">
        <f t="array" ref="X766">IF(R766="Control",INDEX(IC!A:A,16-BIN2DEC(MID($B766,21,4))),"")</f>
        <v/>
      </c>
      <c r="Y766" s="5" t="str" cm="1">
        <f t="array" ref="Y766">IF(X766="CALL",INDEX(Subroutines!A:A,32-BIN2DEC(MID($B766,25,5))),"")</f>
        <v/>
      </c>
      <c r="Z766" s="5" t="str" cm="1">
        <f t="array" ref="Z766">IF(R766="Control",INDEX(EC!A:A,8-BIN2DEC(MID($B766,25,3))),"")</f>
        <v/>
      </c>
      <c r="AA766" s="5" t="str" cm="1">
        <f t="array" ref="AA766">IF(R766="Control",INDEX(SR!A:A,4-BIN2DEC(MID($B766,28,2))),"")</f>
        <v/>
      </c>
      <c r="AC766" t="s">
        <v>1419</v>
      </c>
      <c r="AD766" t="s">
        <v>1420</v>
      </c>
      <c r="AJ766" s="1" t="s">
        <v>713</v>
      </c>
    </row>
    <row r="767" spans="1:36" x14ac:dyDescent="0.25">
      <c r="A767" s="4" t="str">
        <f t="shared" si="94"/>
        <v>2FD</v>
      </c>
      <c r="B767" s="2" t="s">
        <v>717</v>
      </c>
      <c r="C767" s="35" t="s">
        <v>1127</v>
      </c>
      <c r="D767" s="3"/>
      <c r="E767" s="3"/>
      <c r="F767" s="3"/>
      <c r="G767" s="3"/>
      <c r="H767" s="3">
        <f t="shared" si="95"/>
        <v>0</v>
      </c>
      <c r="I767" s="27" t="str" cm="1">
        <f t="array" ref="I767">IF(H767=0,INDEX(Source1!A:A, 32-BIN2DEC(LEFT($B767,5))),"--")</f>
        <v>OP2</v>
      </c>
      <c r="J767" s="63" t="str">
        <f t="shared" si="91"/>
        <v>--</v>
      </c>
      <c r="K767" s="27" t="str" cm="1">
        <f t="array" ref="K767">IF(H767=0,INDEX(Dest1!A:A,32-BIN2DEC(MID($B767,6,5))),"--")</f>
        <v>tmpAL</v>
      </c>
      <c r="L767" s="27">
        <f t="shared" si="96"/>
        <v>0</v>
      </c>
      <c r="M767" s="27" t="str" cm="1">
        <f t="array" ref="M767">IF(AND(I767&lt;&gt;"CONST",L767=0),INDEX(Source2!A:A,16-BIN2DEC(MID($B767,11,4))),"--")</f>
        <v>SIGMA</v>
      </c>
      <c r="N767" s="23" t="str" cm="1">
        <f t="array" ref="N767">IF(AND(I767&lt;&gt;"CONST",L767=0),INDEX('D2'!A:A,4-BIN2DEC(MID($B767,15,2))),"--")</f>
        <v>tmpB</v>
      </c>
      <c r="O767" s="6">
        <f t="shared" si="97"/>
        <v>0</v>
      </c>
      <c r="P767" s="6">
        <f t="shared" si="92"/>
        <v>0</v>
      </c>
      <c r="Q767" s="6">
        <f t="shared" si="93"/>
        <v>0</v>
      </c>
      <c r="R767" s="3" t="str" cm="1">
        <f t="array" ref="R767">INDEX(Types!A:A,1+BIN2DEC(MID($B767,20,2)))</f>
        <v>ALU</v>
      </c>
      <c r="S767" s="3" t="str" cm="1">
        <f t="array" ref="S767">IF(R767="ALU",INDEX(ALUOps!A:A,32-BIN2DEC(MID($B767,22,5))),"")</f>
        <v>SUB</v>
      </c>
      <c r="T767" s="3" t="str" cm="1">
        <f t="array" ref="T767">IF(R767="ALU",INDEX(Tmp!A:A,4-BIN2DEC(MID($B767,27,2))),"")</f>
        <v>tmpA</v>
      </c>
      <c r="U767" s="6">
        <f t="shared" si="98"/>
        <v>0</v>
      </c>
      <c r="V767" t="str" cm="1">
        <f t="array" ref="V767">IF(R767="Jump",INDEX(Jcond!A:A,16-BIN2DEC(MID($B767,22,4))),"")</f>
        <v/>
      </c>
      <c r="W767" t="str">
        <f t="shared" si="99"/>
        <v/>
      </c>
      <c r="X767" s="5" t="str" cm="1">
        <f t="array" ref="X767">IF(R767="Control",INDEX(IC!A:A,16-BIN2DEC(MID($B767,21,4))),"")</f>
        <v/>
      </c>
      <c r="Y767" s="5" t="str" cm="1">
        <f t="array" ref="Y767">IF(X767="CALL",INDEX(Subroutines!A:A,32-BIN2DEC(MID($B767,25,5))),"")</f>
        <v/>
      </c>
      <c r="Z767" s="5" t="str" cm="1">
        <f t="array" ref="Z767">IF(R767="Control",INDEX(EC!A:A,8-BIN2DEC(MID($B767,25,3))),"")</f>
        <v/>
      </c>
      <c r="AA767" s="5" t="str" cm="1">
        <f t="array" ref="AA767">IF(R767="Control",INDEX(SR!A:A,4-BIN2DEC(MID($B767,28,2))),"")</f>
        <v/>
      </c>
    </row>
    <row r="768" spans="1:36" x14ac:dyDescent="0.25">
      <c r="A768" s="4" t="str">
        <f t="shared" si="94"/>
        <v>2FE</v>
      </c>
      <c r="B768" s="2" t="s">
        <v>718</v>
      </c>
      <c r="C768" s="35" t="s">
        <v>1128</v>
      </c>
      <c r="D768" s="3"/>
      <c r="E768" s="3"/>
      <c r="F768" s="3"/>
      <c r="G768" s="3"/>
      <c r="H768" s="3">
        <f t="shared" si="95"/>
        <v>0</v>
      </c>
      <c r="I768" s="27" t="str" cm="1">
        <f t="array" ref="I768">IF(H768=0,INDEX(Source1!A:A, 32-BIN2DEC(LEFT($B768,5))),"--")</f>
        <v>SIGMA</v>
      </c>
      <c r="J768" s="63" t="str">
        <f t="shared" si="91"/>
        <v>--</v>
      </c>
      <c r="K768" s="27" t="str" cm="1">
        <f t="array" ref="K768">IF(H768=0,INDEX(Dest1!A:A,32-BIN2DEC(MID($B768,6,5))),"--")</f>
        <v>A</v>
      </c>
      <c r="L768" s="27">
        <f t="shared" si="96"/>
        <v>1</v>
      </c>
      <c r="M768" s="27" t="str" cm="1">
        <f t="array" ref="M768">IF(AND(I768&lt;&gt;"CONST",L768=0),INDEX(Source2!A:A,16-BIN2DEC(MID($B768,11,4))),"--")</f>
        <v>--</v>
      </c>
      <c r="N768" s="23" t="str" cm="1">
        <f t="array" ref="N768">IF(AND(I768&lt;&gt;"CONST",L768=0),INDEX('D2'!A:A,4-BIN2DEC(MID($B768,15,2))),"--")</f>
        <v>--</v>
      </c>
      <c r="O768" s="6">
        <f t="shared" si="97"/>
        <v>0</v>
      </c>
      <c r="P768" s="6">
        <f t="shared" si="92"/>
        <v>0</v>
      </c>
      <c r="Q768" s="6">
        <f t="shared" si="93"/>
        <v>0</v>
      </c>
      <c r="R768" s="3" t="str" cm="1">
        <f t="array" ref="R768">INDEX(Types!A:A,1+BIN2DEC(MID($B768,20,2)))</f>
        <v>ALU</v>
      </c>
      <c r="S768" s="3" t="str" cm="1">
        <f t="array" ref="S768">IF(R768="ALU",INDEX(ALUOps!A:A,32-BIN2DEC(MID($B768,22,5))),"")</f>
        <v>PASS</v>
      </c>
      <c r="T768" s="3" t="str" cm="1">
        <f t="array" ref="T768">IF(R768="ALU",INDEX(Tmp!A:A,4-BIN2DEC(MID($B768,27,2))),"")</f>
        <v>tmpA</v>
      </c>
      <c r="U768" s="6">
        <f t="shared" si="98"/>
        <v>0</v>
      </c>
      <c r="V768" t="str" cm="1">
        <f t="array" ref="V768">IF(R768="Jump",INDEX(Jcond!A:A,16-BIN2DEC(MID($B768,22,4))),"")</f>
        <v/>
      </c>
      <c r="W768" t="str">
        <f t="shared" si="99"/>
        <v/>
      </c>
      <c r="X768" s="5" t="str" cm="1">
        <f t="array" ref="X768">IF(R768="Control",INDEX(IC!A:A,16-BIN2DEC(MID($B768,21,4))),"")</f>
        <v/>
      </c>
      <c r="Y768" s="5" t="str" cm="1">
        <f t="array" ref="Y768">IF(X768="CALL",INDEX(Subroutines!A:A,32-BIN2DEC(MID($B768,25,5))),"")</f>
        <v/>
      </c>
      <c r="Z768" s="5" t="str" cm="1">
        <f t="array" ref="Z768">IF(R768="Control",INDEX(EC!A:A,8-BIN2DEC(MID($B768,25,3))),"")</f>
        <v/>
      </c>
      <c r="AA768" s="5" t="str" cm="1">
        <f t="array" ref="AA768">IF(R768="Control",INDEX(SR!A:A,4-BIN2DEC(MID($B768,28,2))),"")</f>
        <v/>
      </c>
    </row>
    <row r="769" spans="1:36" x14ac:dyDescent="0.25">
      <c r="A769" s="4" t="str">
        <f t="shared" si="94"/>
        <v>2FF</v>
      </c>
      <c r="B769" s="2" t="s">
        <v>4</v>
      </c>
      <c r="C769" s="35" t="s">
        <v>1129</v>
      </c>
      <c r="D769" s="3"/>
      <c r="E769" s="3"/>
      <c r="F769" s="3"/>
      <c r="G769" s="3"/>
      <c r="H769" s="3">
        <f t="shared" si="95"/>
        <v>1</v>
      </c>
      <c r="I769" s="27" t="str" cm="1">
        <f t="array" ref="I769">IF(H769=0,INDEX(Source1!A:A, 32-BIN2DEC(LEFT($B769,5))),"--")</f>
        <v>--</v>
      </c>
      <c r="J769" s="63" t="str">
        <f t="shared" si="91"/>
        <v>--</v>
      </c>
      <c r="K769" s="27" t="str" cm="1">
        <f t="array" ref="K769">IF(H769=0,INDEX(Dest1!A:A,32-BIN2DEC(MID($B769,6,5))),"--")</f>
        <v>--</v>
      </c>
      <c r="L769" s="27">
        <f t="shared" si="96"/>
        <v>1</v>
      </c>
      <c r="M769" s="27" t="str" cm="1">
        <f t="array" ref="M769">IF(AND(I769&lt;&gt;"CONST",L769=0),INDEX(Source2!A:A,16-BIN2DEC(MID($B769,11,4))),"--")</f>
        <v>--</v>
      </c>
      <c r="N769" s="23" t="str" cm="1">
        <f t="array" ref="N769">IF(AND(I769&lt;&gt;"CONST",L769=0),INDEX('D2'!A:A,4-BIN2DEC(MID($B769,15,2))),"--")</f>
        <v>--</v>
      </c>
      <c r="O769" s="6">
        <f t="shared" si="97"/>
        <v>0</v>
      </c>
      <c r="P769" s="6">
        <f t="shared" si="92"/>
        <v>0</v>
      </c>
      <c r="Q769" s="6">
        <f t="shared" si="93"/>
        <v>0</v>
      </c>
      <c r="R769" s="3" t="str" cm="1">
        <f t="array" ref="R769">INDEX(Types!A:A,1+BIN2DEC(MID($B769,20,2)))</f>
        <v>Control</v>
      </c>
      <c r="S769" s="3" t="str" cm="1">
        <f t="array" ref="S769">IF(R769="ALU",INDEX(ALUOps!A:A,32-BIN2DEC(MID($B769,22,5))),"")</f>
        <v/>
      </c>
      <c r="T769" s="3" t="str" cm="1">
        <f t="array" ref="T769">IF(R769="ALU",INDEX(Tmp!A:A,4-BIN2DEC(MID($B769,27,2))),"")</f>
        <v/>
      </c>
      <c r="U769" s="6" t="str">
        <f t="shared" si="98"/>
        <v/>
      </c>
      <c r="V769" t="str" cm="1">
        <f t="array" ref="V769">IF(R769="Jump",INDEX(Jcond!A:A,16-BIN2DEC(MID($B769,22,4))),"")</f>
        <v/>
      </c>
      <c r="W769" t="str">
        <f t="shared" si="99"/>
        <v/>
      </c>
      <c r="X769" s="5" t="str" cm="1">
        <f t="array" ref="X769">IF(R769="Control",INDEX(IC!A:A,16-BIN2DEC(MID($B769,21,4))),"")</f>
        <v>--</v>
      </c>
      <c r="Y769" s="5" t="str" cm="1">
        <f t="array" ref="Y769">IF(X769="CALL",INDEX(Subroutines!A:A,32-BIN2DEC(MID($B769,25,5))),"")</f>
        <v/>
      </c>
      <c r="Z769" s="5" t="str" cm="1">
        <f t="array" ref="Z769">IF(R769="Control",INDEX(EC!A:A,8-BIN2DEC(MID($B769,25,3))),"")</f>
        <v>--</v>
      </c>
      <c r="AA769" s="5" t="str" cm="1">
        <f t="array" ref="AA769">IF(R769="Control",INDEX(SR!A:A,4-BIN2DEC(MID($B769,28,2))),"")</f>
        <v>--</v>
      </c>
    </row>
    <row r="770" spans="1:36" x14ac:dyDescent="0.25">
      <c r="A770" s="4" t="str">
        <f t="shared" si="94"/>
        <v>300</v>
      </c>
      <c r="B770" s="2" t="s">
        <v>179</v>
      </c>
      <c r="C770" s="35" t="s">
        <v>1130</v>
      </c>
      <c r="D770" s="2" t="s">
        <v>715</v>
      </c>
      <c r="E770" s="2" t="s">
        <v>935</v>
      </c>
      <c r="F770" s="2" t="s">
        <v>928</v>
      </c>
      <c r="G770" s="2"/>
      <c r="H770" s="3">
        <f t="shared" si="95"/>
        <v>0</v>
      </c>
      <c r="I770" s="27" t="str" cm="1">
        <f t="array" ref="I770">IF(H770=0,INDEX(Source1!A:A, 32-BIN2DEC(LEFT($B770,5))),"--")</f>
        <v>SI</v>
      </c>
      <c r="J770" s="63" t="str">
        <f t="shared" ref="J770:J833" si="100">IF(I770="CONST",31-BIN2DEC(MID($B770,12,5)),"--")</f>
        <v>--</v>
      </c>
      <c r="K770" s="27" t="str" cm="1">
        <f t="array" ref="K770">IF(H770=0,INDEX(Dest1!A:A,32-BIN2DEC(MID($B770,6,5))),"--")</f>
        <v>DP</v>
      </c>
      <c r="L770" s="27">
        <f t="shared" si="96"/>
        <v>0</v>
      </c>
      <c r="M770" s="27" t="str" cm="1">
        <f t="array" ref="M770">IF(AND(I770&lt;&gt;"CONST",L770=0),INDEX(Source2!A:A,16-BIN2DEC(MID($B770,11,4))),"--")</f>
        <v>SIGMA</v>
      </c>
      <c r="N770" s="23" t="str" cm="1">
        <f t="array" ref="N770">IF(AND(I770&lt;&gt;"CONST",L770=0),INDEX('D2'!A:A,4-BIN2DEC(MID($B770,15,2))),"--")</f>
        <v>tmpB</v>
      </c>
      <c r="O770" s="6">
        <f t="shared" si="97"/>
        <v>0</v>
      </c>
      <c r="P770" s="6">
        <f t="shared" ref="P770:P833" si="101">BIN2DEC(MID($B770,18,1))</f>
        <v>0</v>
      </c>
      <c r="Q770" s="6">
        <f t="shared" ref="Q770:Q833" si="102">BIN2DEC(MID($B770,19,1))</f>
        <v>0</v>
      </c>
      <c r="R770" s="3" t="str" cm="1">
        <f t="array" ref="R770">INDEX(Types!A:A,1+BIN2DEC(MID($B770,20,2)))</f>
        <v>Control</v>
      </c>
      <c r="S770" s="3" t="str" cm="1">
        <f t="array" ref="S770">IF(R770="ALU",INDEX(ALUOps!A:A,32-BIN2DEC(MID($B770,22,5))),"")</f>
        <v/>
      </c>
      <c r="T770" s="3" t="str" cm="1">
        <f t="array" ref="T770">IF(R770="ALU",INDEX(Tmp!A:A,4-BIN2DEC(MID($B770,27,2))),"")</f>
        <v/>
      </c>
      <c r="U770" s="6" t="str">
        <f t="shared" si="98"/>
        <v/>
      </c>
      <c r="V770" t="str" cm="1">
        <f t="array" ref="V770">IF(R770="Jump",INDEX(Jcond!A:A,16-BIN2DEC(MID($B770,22,4))),"")</f>
        <v/>
      </c>
      <c r="W770" t="str">
        <f t="shared" si="99"/>
        <v/>
      </c>
      <c r="X770" s="5" t="str" cm="1">
        <f t="array" ref="X770">IF(R770="Control",INDEX(IC!A:A,16-BIN2DEC(MID($B770,21,4))),"")</f>
        <v>--</v>
      </c>
      <c r="Y770" s="5" t="str" cm="1">
        <f t="array" ref="Y770">IF(X770="CALL",INDEX(Subroutines!A:A,32-BIN2DEC(MID($B770,25,5))),"")</f>
        <v/>
      </c>
      <c r="Z770" s="5" t="str" cm="1">
        <f t="array" ref="Z770">IF(R770="Control",INDEX(EC!A:A,8-BIN2DEC(MID($B770,25,3))),"")</f>
        <v>MR</v>
      </c>
      <c r="AA770" s="5" t="str" cm="1">
        <f t="array" ref="AA770">IF(R770="Control",INDEX(SR!A:A,4-BIN2DEC(MID($B770,28,2))),"")</f>
        <v>--</v>
      </c>
      <c r="AJ770" s="1" t="s">
        <v>716</v>
      </c>
    </row>
    <row r="771" spans="1:36" x14ac:dyDescent="0.25">
      <c r="A771" s="4" t="str">
        <f t="shared" ref="A771:A834" si="103">DEC2HEX(ROW(A770)-ROW($A$1),3)</f>
        <v>301</v>
      </c>
      <c r="B771" s="2" t="s">
        <v>720</v>
      </c>
      <c r="C771" s="35" t="s">
        <v>1131</v>
      </c>
      <c r="D771" s="3"/>
      <c r="E771" s="3"/>
      <c r="F771" s="3"/>
      <c r="G771" s="3"/>
      <c r="H771" s="3">
        <f t="shared" ref="H771:H834" si="104">IF(BIN2DEC(LEFT($B771,10))=0,1,0)</f>
        <v>0</v>
      </c>
      <c r="I771" s="27" t="str" cm="1">
        <f t="array" ref="I771">IF(H771=0,INDEX(Source1!A:A, 32-BIN2DEC(LEFT($B771,5))),"--")</f>
        <v>OP1</v>
      </c>
      <c r="J771" s="63" t="str">
        <f t="shared" si="100"/>
        <v>--</v>
      </c>
      <c r="K771" s="27" t="str" cm="1">
        <f t="array" ref="K771">IF(H771=0,INDEX(Dest1!A:A,32-BIN2DEC(MID($B771,6,5))),"--")</f>
        <v>tmpAL</v>
      </c>
      <c r="L771" s="27">
        <f t="shared" ref="L771:L834" si="105">IF(BIN2DEC(MID($B771,11,6))=0,1,0)</f>
        <v>1</v>
      </c>
      <c r="M771" s="27" t="str" cm="1">
        <f t="array" ref="M771">IF(AND(I771&lt;&gt;"CONST",L771=0),INDEX(Source2!A:A,16-BIN2DEC(MID($B771,11,4))),"--")</f>
        <v>--</v>
      </c>
      <c r="N771" s="23" t="str" cm="1">
        <f t="array" ref="N771">IF(AND(I771&lt;&gt;"CONST",L771=0),INDEX('D2'!A:A,4-BIN2DEC(MID($B771,15,2))),"--")</f>
        <v>--</v>
      </c>
      <c r="O771" s="6">
        <f t="shared" ref="O771:O834" si="106">BIN2DEC(MID($B771,17,1))</f>
        <v>0</v>
      </c>
      <c r="P771" s="6">
        <f t="shared" si="101"/>
        <v>0</v>
      </c>
      <c r="Q771" s="6">
        <f t="shared" si="102"/>
        <v>0</v>
      </c>
      <c r="R771" s="3" t="str" cm="1">
        <f t="array" ref="R771">INDEX(Types!A:A,1+BIN2DEC(MID($B771,20,2)))</f>
        <v>ALU</v>
      </c>
      <c r="S771" s="3" t="str" cm="1">
        <f t="array" ref="S771">IF(R771="ALU",INDEX(ALUOps!A:A,32-BIN2DEC(MID($B771,22,5))),"")</f>
        <v>ADD</v>
      </c>
      <c r="T771" s="3" t="str" cm="1">
        <f t="array" ref="T771">IF(R771="ALU",INDEX(Tmp!A:A,4-BIN2DEC(MID($B771,27,2))),"")</f>
        <v>tmpA</v>
      </c>
      <c r="U771" s="6">
        <f t="shared" ref="U771:U834" si="107">IF(R771="ALU",1-BIN2DEC(MID($B771,29,1)),"")</f>
        <v>0</v>
      </c>
      <c r="V771" t="str" cm="1">
        <f t="array" ref="V771">IF(R771="Jump",INDEX(Jcond!A:A,16-BIN2DEC(MID($B771,22,4))),"")</f>
        <v/>
      </c>
      <c r="W771" t="str">
        <f t="shared" si="99"/>
        <v/>
      </c>
      <c r="X771" s="5" t="str" cm="1">
        <f t="array" ref="X771">IF(R771="Control",INDEX(IC!A:A,16-BIN2DEC(MID($B771,21,4))),"")</f>
        <v/>
      </c>
      <c r="Y771" s="5" t="str" cm="1">
        <f t="array" ref="Y771">IF(X771="CALL",INDEX(Subroutines!A:A,32-BIN2DEC(MID($B771,25,5))),"")</f>
        <v/>
      </c>
      <c r="Z771" s="5" t="str" cm="1">
        <f t="array" ref="Z771">IF(R771="Control",INDEX(EC!A:A,8-BIN2DEC(MID($B771,25,3))),"")</f>
        <v/>
      </c>
      <c r="AA771" s="5" t="str" cm="1">
        <f t="array" ref="AA771">IF(R771="Control",INDEX(SR!A:A,4-BIN2DEC(MID($B771,28,2))),"")</f>
        <v/>
      </c>
    </row>
    <row r="772" spans="1:36" x14ac:dyDescent="0.25">
      <c r="A772" s="4" t="str">
        <f t="shared" si="103"/>
        <v>302</v>
      </c>
      <c r="B772" s="2" t="s">
        <v>721</v>
      </c>
      <c r="C772" s="35" t="s">
        <v>1132</v>
      </c>
      <c r="D772" s="3"/>
      <c r="E772" s="3"/>
      <c r="F772" s="3"/>
      <c r="G772" s="3"/>
      <c r="H772" s="3">
        <f t="shared" si="104"/>
        <v>0</v>
      </c>
      <c r="I772" s="27" t="str" cm="1">
        <f t="array" ref="I772">IF(H772=0,INDEX(Source1!A:A, 32-BIN2DEC(LEFT($B772,5))),"--")</f>
        <v>tmpC</v>
      </c>
      <c r="J772" s="63" t="str">
        <f t="shared" si="100"/>
        <v>--</v>
      </c>
      <c r="K772" s="27" t="str" cm="1">
        <f t="array" ref="K772">IF(H772=0,INDEX(Dest1!A:A,32-BIN2DEC(MID($B772,6,5))),"--")</f>
        <v>tmpB</v>
      </c>
      <c r="L772" s="27">
        <f t="shared" si="105"/>
        <v>0</v>
      </c>
      <c r="M772" s="27" t="str" cm="1">
        <f t="array" ref="M772">IF(AND(I772&lt;&gt;"CONST",L772=0),INDEX(Source2!A:A,16-BIN2DEC(MID($B772,11,4))),"--")</f>
        <v>SIGMA</v>
      </c>
      <c r="N772" s="23" t="str" cm="1">
        <f t="array" ref="N772">IF(AND(I772&lt;&gt;"CONST",L772=0),INDEX('D2'!A:A,4-BIN2DEC(MID($B772,15,2))),"--")</f>
        <v>tmpA</v>
      </c>
      <c r="O772" s="6">
        <f t="shared" si="106"/>
        <v>0</v>
      </c>
      <c r="P772" s="6">
        <f t="shared" si="101"/>
        <v>0</v>
      </c>
      <c r="Q772" s="6">
        <f t="shared" si="102"/>
        <v>0</v>
      </c>
      <c r="R772" s="3" t="str" cm="1">
        <f t="array" ref="R772">INDEX(Types!A:A,1+BIN2DEC(MID($B772,20,2)))</f>
        <v>ALU</v>
      </c>
      <c r="S772" s="3" t="str" cm="1">
        <f t="array" ref="S772">IF(R772="ALU",INDEX(ALUOps!A:A,32-BIN2DEC(MID($B772,22,5))),"")</f>
        <v>AND</v>
      </c>
      <c r="T772" s="3" t="str" cm="1">
        <f t="array" ref="T772">IF(R772="ALU",INDEX(Tmp!A:A,4-BIN2DEC(MID($B772,27,2))),"")</f>
        <v>tmpA</v>
      </c>
      <c r="U772" s="6">
        <f t="shared" si="107"/>
        <v>0</v>
      </c>
      <c r="V772" t="str" cm="1">
        <f t="array" ref="V772">IF(R772="Jump",INDEX(Jcond!A:A,16-BIN2DEC(MID($B772,22,4))),"")</f>
        <v/>
      </c>
      <c r="W772" t="str">
        <f t="shared" si="99"/>
        <v/>
      </c>
      <c r="X772" s="5" t="str" cm="1">
        <f t="array" ref="X772">IF(R772="Control",INDEX(IC!A:A,16-BIN2DEC(MID($B772,21,4))),"")</f>
        <v/>
      </c>
      <c r="Y772" s="5" t="str" cm="1">
        <f t="array" ref="Y772">IF(X772="CALL",INDEX(Subroutines!A:A,32-BIN2DEC(MID($B772,25,5))),"")</f>
        <v/>
      </c>
      <c r="Z772" s="5" t="str" cm="1">
        <f t="array" ref="Z772">IF(R772="Control",INDEX(EC!A:A,8-BIN2DEC(MID($B772,25,3))),"")</f>
        <v/>
      </c>
      <c r="AA772" s="5" t="str" cm="1">
        <f t="array" ref="AA772">IF(R772="Control",INDEX(SR!A:A,4-BIN2DEC(MID($B772,28,2))),"")</f>
        <v/>
      </c>
    </row>
    <row r="773" spans="1:36" x14ac:dyDescent="0.25">
      <c r="A773" s="4" t="str">
        <f t="shared" si="103"/>
        <v>303</v>
      </c>
      <c r="B773" s="2" t="s">
        <v>722</v>
      </c>
      <c r="C773" s="35" t="s">
        <v>1133</v>
      </c>
      <c r="D773" s="3"/>
      <c r="E773" s="3"/>
      <c r="F773" s="3"/>
      <c r="G773" s="3"/>
      <c r="H773" s="3">
        <f t="shared" si="104"/>
        <v>0</v>
      </c>
      <c r="I773" s="27" t="str" cm="1">
        <f t="array" ref="I773">IF(H773=0,INDEX(Source1!A:A, 32-BIN2DEC(LEFT($B773,5))),"--")</f>
        <v>SIGMA</v>
      </c>
      <c r="J773" s="63" t="str">
        <f t="shared" si="100"/>
        <v>--</v>
      </c>
      <c r="K773" s="27" t="str" cm="1">
        <f t="array" ref="K773">IF(H773=0,INDEX(Dest1!A:A,32-BIN2DEC(MID($B773,6,5))),"--")</f>
        <v>LC</v>
      </c>
      <c r="L773" s="27">
        <f t="shared" si="105"/>
        <v>1</v>
      </c>
      <c r="M773" s="27" t="str" cm="1">
        <f t="array" ref="M773">IF(AND(I773&lt;&gt;"CONST",L773=0),INDEX(Source2!A:A,16-BIN2DEC(MID($B773,11,4))),"--")</f>
        <v>--</v>
      </c>
      <c r="N773" s="23" t="str" cm="1">
        <f t="array" ref="N773">IF(AND(I773&lt;&gt;"CONST",L773=0),INDEX('D2'!A:A,4-BIN2DEC(MID($B773,15,2))),"--")</f>
        <v>--</v>
      </c>
      <c r="O773" s="6">
        <f t="shared" si="106"/>
        <v>0</v>
      </c>
      <c r="P773" s="6">
        <f t="shared" si="101"/>
        <v>0</v>
      </c>
      <c r="Q773" s="6">
        <f t="shared" si="102"/>
        <v>0</v>
      </c>
      <c r="R773" s="3" t="str" cm="1">
        <f t="array" ref="R773">INDEX(Types!A:A,1+BIN2DEC(MID($B773,20,2)))</f>
        <v>ALU</v>
      </c>
      <c r="S773" s="3" t="str" cm="1">
        <f t="array" ref="S773">IF(R773="ALU",INDEX(ALUOps!A:A,32-BIN2DEC(MID($B773,22,5))),"")</f>
        <v>SUB</v>
      </c>
      <c r="T773" s="3" t="str" cm="1">
        <f t="array" ref="T773">IF(R773="ALU",INDEX(Tmp!A:A,4-BIN2DEC(MID($B773,27,2))),"")</f>
        <v>tmpA</v>
      </c>
      <c r="U773" s="6">
        <f t="shared" si="107"/>
        <v>0</v>
      </c>
      <c r="V773" t="str" cm="1">
        <f t="array" ref="V773">IF(R773="Jump",INDEX(Jcond!A:A,16-BIN2DEC(MID($B773,22,4))),"")</f>
        <v/>
      </c>
      <c r="W773" t="str">
        <f t="shared" si="99"/>
        <v/>
      </c>
      <c r="X773" s="5" t="str" cm="1">
        <f t="array" ref="X773">IF(R773="Control",INDEX(IC!A:A,16-BIN2DEC(MID($B773,21,4))),"")</f>
        <v/>
      </c>
      <c r="Y773" s="5" t="str" cm="1">
        <f t="array" ref="Y773">IF(X773="CALL",INDEX(Subroutines!A:A,32-BIN2DEC(MID($B773,25,5))),"")</f>
        <v/>
      </c>
      <c r="Z773" s="5" t="str" cm="1">
        <f t="array" ref="Z773">IF(R773="Control",INDEX(EC!A:A,8-BIN2DEC(MID($B773,25,3))),"")</f>
        <v/>
      </c>
      <c r="AA773" s="5" t="str" cm="1">
        <f t="array" ref="AA773">IF(R773="Control",INDEX(SR!A:A,4-BIN2DEC(MID($B773,28,2))),"")</f>
        <v/>
      </c>
    </row>
    <row r="774" spans="1:36" x14ac:dyDescent="0.25">
      <c r="A774" s="4" t="str">
        <f t="shared" si="103"/>
        <v>304</v>
      </c>
      <c r="B774" s="2" t="s">
        <v>723</v>
      </c>
      <c r="C774" s="45" t="s">
        <v>1134</v>
      </c>
      <c r="D774" s="2" t="s">
        <v>719</v>
      </c>
      <c r="E774" s="2" t="s">
        <v>935</v>
      </c>
      <c r="F774" s="2" t="s">
        <v>488</v>
      </c>
      <c r="G774" s="2"/>
      <c r="H774" s="3">
        <f t="shared" si="104"/>
        <v>0</v>
      </c>
      <c r="I774" s="27" t="str" cm="1">
        <f t="array" ref="I774">IF(H774=0,INDEX(Source1!A:A, 32-BIN2DEC(LEFT($B774,5))),"--")</f>
        <v>SI</v>
      </c>
      <c r="J774" s="63" t="str">
        <f t="shared" si="100"/>
        <v>--</v>
      </c>
      <c r="K774" s="27" t="str" cm="1">
        <f t="array" ref="K774">IF(H774=0,INDEX(Dest1!A:A,32-BIN2DEC(MID($B774,6,5))),"--")</f>
        <v>tmpB</v>
      </c>
      <c r="L774" s="27">
        <f t="shared" si="105"/>
        <v>0</v>
      </c>
      <c r="M774" s="27" t="str" cm="1">
        <f t="array" ref="M774">IF(AND(I774&lt;&gt;"CONST",L774=0),INDEX(Source2!A:A,16-BIN2DEC(MID($B774,11,4))),"--")</f>
        <v>SIGMA</v>
      </c>
      <c r="N774" s="23" t="str" cm="1">
        <f t="array" ref="N774">IF(AND(I774&lt;&gt;"CONST",L774=0),INDEX('D2'!A:A,4-BIN2DEC(MID($B774,15,2))),"--")</f>
        <v>NULL</v>
      </c>
      <c r="O774" s="6">
        <f t="shared" si="106"/>
        <v>0</v>
      </c>
      <c r="P774" s="6">
        <f t="shared" si="101"/>
        <v>1</v>
      </c>
      <c r="Q774" s="6">
        <f t="shared" si="102"/>
        <v>0</v>
      </c>
      <c r="R774" s="3" t="str" cm="1">
        <f t="array" ref="R774">INDEX(Types!A:A,1+BIN2DEC(MID($B774,20,2)))</f>
        <v>ALU</v>
      </c>
      <c r="S774" s="3" t="str" cm="1">
        <f t="array" ref="S774">IF(R774="ALU",INDEX(ALUOps!A:A,32-BIN2DEC(MID($B774,22,5))),"")</f>
        <v>INC2</v>
      </c>
      <c r="T774" s="3" t="str" cm="1">
        <f t="array" ref="T774">IF(R774="ALU",INDEX(Tmp!A:A,4-BIN2DEC(MID($B774,27,2))),"")</f>
        <v>tmpB</v>
      </c>
      <c r="U774" s="6">
        <f t="shared" si="107"/>
        <v>0</v>
      </c>
      <c r="V774" t="str" cm="1">
        <f t="array" ref="V774">IF(R774="Jump",INDEX(Jcond!A:A,16-BIN2DEC(MID($B774,22,4))),"")</f>
        <v/>
      </c>
      <c r="W774" t="str">
        <f t="shared" si="99"/>
        <v/>
      </c>
      <c r="X774" s="5" t="str" cm="1">
        <f t="array" ref="X774">IF(R774="Control",INDEX(IC!A:A,16-BIN2DEC(MID($B774,21,4))),"")</f>
        <v/>
      </c>
      <c r="Y774" s="5" t="str" cm="1">
        <f t="array" ref="Y774">IF(X774="CALL",INDEX(Subroutines!A:A,32-BIN2DEC(MID($B774,25,5))),"")</f>
        <v/>
      </c>
      <c r="Z774" s="5" t="str" cm="1">
        <f t="array" ref="Z774">IF(R774="Control",INDEX(EC!A:A,8-BIN2DEC(MID($B774,25,3))),"")</f>
        <v/>
      </c>
      <c r="AA774" s="5" t="str" cm="1">
        <f t="array" ref="AA774">IF(R774="Control",INDEX(SR!A:A,4-BIN2DEC(MID($B774,28,2))),"")</f>
        <v/>
      </c>
      <c r="AJ774" s="1" t="s">
        <v>716</v>
      </c>
    </row>
    <row r="775" spans="1:36" x14ac:dyDescent="0.25">
      <c r="A775" s="4" t="str">
        <f t="shared" si="103"/>
        <v>305</v>
      </c>
      <c r="B775" s="2" t="s">
        <v>725</v>
      </c>
      <c r="C775" s="35" t="s">
        <v>1135</v>
      </c>
      <c r="D775" s="3"/>
      <c r="E775" s="3"/>
      <c r="F775" s="3"/>
      <c r="G775" s="3"/>
      <c r="H775" s="3">
        <f t="shared" si="104"/>
        <v>0</v>
      </c>
      <c r="I775" s="27" t="str" cm="1">
        <f t="array" ref="I775">IF(H775=0,INDEX(Source1!A:A, 32-BIN2DEC(LEFT($B775,5))),"--")</f>
        <v>TEMP</v>
      </c>
      <c r="J775" s="63" t="str">
        <f t="shared" si="100"/>
        <v>--</v>
      </c>
      <c r="K775" s="27" t="str" cm="1">
        <f t="array" ref="K775">IF(H775=0,INDEX(Dest1!A:A,32-BIN2DEC(MID($B775,6,5))),"--")</f>
        <v>tmpC</v>
      </c>
      <c r="L775" s="27">
        <f t="shared" si="105"/>
        <v>1</v>
      </c>
      <c r="M775" s="27" t="str" cm="1">
        <f t="array" ref="M775">IF(AND(I775&lt;&gt;"CONST",L775=0),INDEX(Source2!A:A,16-BIN2DEC(MID($B775,11,4))),"--")</f>
        <v>--</v>
      </c>
      <c r="N775" s="23" t="str" cm="1">
        <f t="array" ref="N775">IF(AND(I775&lt;&gt;"CONST",L775=0),INDEX('D2'!A:A,4-BIN2DEC(MID($B775,15,2))),"--")</f>
        <v>--</v>
      </c>
      <c r="O775" s="6">
        <f t="shared" si="106"/>
        <v>1</v>
      </c>
      <c r="P775" s="6">
        <f t="shared" si="101"/>
        <v>0</v>
      </c>
      <c r="Q775" s="6">
        <f t="shared" si="102"/>
        <v>0</v>
      </c>
      <c r="R775" s="3" t="str" cm="1">
        <f t="array" ref="R775">INDEX(Types!A:A,1+BIN2DEC(MID($B775,20,2)))</f>
        <v>Jump</v>
      </c>
      <c r="S775" s="3" t="str" cm="1">
        <f t="array" ref="S775">IF(R775="ALU",INDEX(ALUOps!A:A,32-BIN2DEC(MID($B775,22,5))),"")</f>
        <v/>
      </c>
      <c r="T775" s="3" t="str" cm="1">
        <f t="array" ref="T775">IF(R775="ALU",INDEX(Tmp!A:A,4-BIN2DEC(MID($B775,27,2))),"")</f>
        <v/>
      </c>
      <c r="U775" s="6" t="str">
        <f t="shared" si="107"/>
        <v/>
      </c>
      <c r="V775" t="str" cm="1">
        <f t="array" ref="V775">IF(R775="Jump",INDEX(Jcond!A:A,16-BIN2DEC(MID($B775,22,4))),"")</f>
        <v>JZ</v>
      </c>
      <c r="W775" s="41">
        <f t="shared" ref="W775:W838" si="108">IF(R775="Jump",15-BIN2DEC(MID($B775,26,4)),"")</f>
        <v>11</v>
      </c>
      <c r="X775" s="5" t="str" cm="1">
        <f t="array" ref="X775">IF(R775="Control",INDEX(IC!A:A,16-BIN2DEC(MID($B775,21,4))),"")</f>
        <v/>
      </c>
      <c r="Y775" s="5" t="str" cm="1">
        <f t="array" ref="Y775">IF(X775="CALL",INDEX(Subroutines!A:A,32-BIN2DEC(MID($B775,25,5))),"")</f>
        <v/>
      </c>
      <c r="Z775" s="5" t="str" cm="1">
        <f t="array" ref="Z775">IF(R775="Control",INDEX(EC!A:A,8-BIN2DEC(MID($B775,25,3))),"")</f>
        <v/>
      </c>
      <c r="AA775" s="5" t="str" cm="1">
        <f t="array" ref="AA775">IF(R775="Control",INDEX(SR!A:A,4-BIN2DEC(MID($B775,28,2))),"")</f>
        <v/>
      </c>
    </row>
    <row r="776" spans="1:36" x14ac:dyDescent="0.25">
      <c r="A776" s="4" t="str">
        <f t="shared" si="103"/>
        <v>306</v>
      </c>
      <c r="B776" s="2" t="s">
        <v>726</v>
      </c>
      <c r="C776" s="35" t="s">
        <v>488</v>
      </c>
      <c r="D776" s="3"/>
      <c r="E776" s="3"/>
      <c r="F776" s="3"/>
      <c r="G776" s="3"/>
      <c r="H776" s="3">
        <f t="shared" si="104"/>
        <v>1</v>
      </c>
      <c r="I776" s="27" t="str" cm="1">
        <f t="array" ref="I776">IF(H776=0,INDEX(Source1!A:A, 32-BIN2DEC(LEFT($B776,5))),"--")</f>
        <v>--</v>
      </c>
      <c r="J776" s="63" t="str">
        <f t="shared" si="100"/>
        <v>--</v>
      </c>
      <c r="K776" s="27" t="str" cm="1">
        <f t="array" ref="K776">IF(H776=0,INDEX(Dest1!A:A,32-BIN2DEC(MID($B776,6,5))),"--")</f>
        <v>--</v>
      </c>
      <c r="L776" s="27">
        <f t="shared" si="105"/>
        <v>1</v>
      </c>
      <c r="M776" s="27" t="str" cm="1">
        <f t="array" ref="M776">IF(AND(I776&lt;&gt;"CONST",L776=0),INDEX(Source2!A:A,16-BIN2DEC(MID($B776,11,4))),"--")</f>
        <v>--</v>
      </c>
      <c r="N776" s="23" t="str" cm="1">
        <f t="array" ref="N776">IF(AND(I776&lt;&gt;"CONST",L776=0),INDEX('D2'!A:A,4-BIN2DEC(MID($B776,15,2))),"--")</f>
        <v>--</v>
      </c>
      <c r="O776" s="6">
        <f t="shared" si="106"/>
        <v>0</v>
      </c>
      <c r="P776" s="6">
        <f t="shared" si="101"/>
        <v>0</v>
      </c>
      <c r="Q776" s="6">
        <f t="shared" si="102"/>
        <v>0</v>
      </c>
      <c r="R776" s="3" t="str" cm="1">
        <f t="array" ref="R776">INDEX(Types!A:A,1+BIN2DEC(MID($B776,20,2)))</f>
        <v>Jump</v>
      </c>
      <c r="S776" s="3" t="str" cm="1">
        <f t="array" ref="S776">IF(R776="ALU",INDEX(ALUOps!A:A,32-BIN2DEC(MID($B776,22,5))),"")</f>
        <v/>
      </c>
      <c r="T776" s="3" t="str" cm="1">
        <f t="array" ref="T776">IF(R776="ALU",INDEX(Tmp!A:A,4-BIN2DEC(MID($B776,27,2))),"")</f>
        <v/>
      </c>
      <c r="U776" s="6" t="str">
        <f t="shared" si="107"/>
        <v/>
      </c>
      <c r="V776" t="str" cm="1">
        <f t="array" ref="V776">IF(R776="Jump",INDEX(Jcond!A:A,16-BIN2DEC(MID($B776,22,4))),"")</f>
        <v>JNC</v>
      </c>
      <c r="W776" s="41">
        <f t="shared" si="108"/>
        <v>14</v>
      </c>
      <c r="X776" s="5" t="str" cm="1">
        <f t="array" ref="X776">IF(R776="Control",INDEX(IC!A:A,16-BIN2DEC(MID($B776,21,4))),"")</f>
        <v/>
      </c>
      <c r="Y776" s="5" t="str" cm="1">
        <f t="array" ref="Y776">IF(X776="CALL",INDEX(Subroutines!A:A,32-BIN2DEC(MID($B776,25,5))),"")</f>
        <v/>
      </c>
      <c r="Z776" s="5" t="str" cm="1">
        <f t="array" ref="Z776">IF(R776="Control",INDEX(EC!A:A,8-BIN2DEC(MID($B776,25,3))),"")</f>
        <v/>
      </c>
      <c r="AA776" s="5" t="str" cm="1">
        <f t="array" ref="AA776">IF(R776="Control",INDEX(SR!A:A,4-BIN2DEC(MID($B776,28,2))),"")</f>
        <v/>
      </c>
    </row>
    <row r="777" spans="1:36" x14ac:dyDescent="0.25">
      <c r="A777" s="4" t="str">
        <f t="shared" si="103"/>
        <v>307</v>
      </c>
      <c r="B777" s="2" t="s">
        <v>727</v>
      </c>
      <c r="C777" s="40" t="s">
        <v>932</v>
      </c>
      <c r="D777" s="3"/>
      <c r="E777" s="3"/>
      <c r="F777" s="3"/>
      <c r="G777" s="3"/>
      <c r="H777" s="3">
        <f t="shared" si="104"/>
        <v>0</v>
      </c>
      <c r="I777" s="27" t="str" cm="1">
        <f t="array" ref="I777">IF(H777=0,INDEX(Source1!A:A, 32-BIN2DEC(LEFT($B777,5))),"--")</f>
        <v>SIGMA</v>
      </c>
      <c r="J777" s="63" t="str">
        <f t="shared" si="100"/>
        <v>--</v>
      </c>
      <c r="K777" s="27" t="str" cm="1">
        <f t="array" ref="K777">IF(H777=0,INDEX(Dest1!A:A,32-BIN2DEC(MID($B777,6,5))),"--")</f>
        <v>SI</v>
      </c>
      <c r="L777" s="27">
        <f t="shared" si="105"/>
        <v>0</v>
      </c>
      <c r="M777" s="27" t="str" cm="1">
        <f t="array" ref="M777">IF(AND(I777&lt;&gt;"CONST",L777=0),INDEX(Source2!A:A,16-BIN2DEC(MID($B777,11,4))),"--")</f>
        <v>SIGMA</v>
      </c>
      <c r="N777" s="23" t="str" cm="1">
        <f t="array" ref="N777">IF(AND(I777&lt;&gt;"CONST",L777=0),INDEX('D2'!A:A,4-BIN2DEC(MID($B777,15,2))),"--")</f>
        <v>IND</v>
      </c>
      <c r="O777" s="6">
        <f t="shared" si="106"/>
        <v>0</v>
      </c>
      <c r="P777" s="6">
        <f t="shared" si="101"/>
        <v>0</v>
      </c>
      <c r="Q777" s="6">
        <f t="shared" si="102"/>
        <v>0</v>
      </c>
      <c r="R777" s="3" t="str" cm="1">
        <f t="array" ref="R777">INDEX(Types!A:A,1+BIN2DEC(MID($B777,20,2)))</f>
        <v>Jump</v>
      </c>
      <c r="S777" s="3" t="str" cm="1">
        <f t="array" ref="S777">IF(R777="ALU",INDEX(ALUOps!A:A,32-BIN2DEC(MID($B777,22,5))),"")</f>
        <v/>
      </c>
      <c r="T777" s="3" t="str" cm="1">
        <f t="array" ref="T777">IF(R777="ALU",INDEX(Tmp!A:A,4-BIN2DEC(MID($B777,27,2))),"")</f>
        <v/>
      </c>
      <c r="U777" s="6" t="str">
        <f t="shared" si="107"/>
        <v/>
      </c>
      <c r="V777" t="str" cm="1">
        <f t="array" ref="V777">IF(R777="Jump",INDEX(Jcond!A:A,16-BIN2DEC(MID($B777,22,4))),"")</f>
        <v>JZ</v>
      </c>
      <c r="W777" s="41">
        <f t="shared" si="108"/>
        <v>14</v>
      </c>
      <c r="X777" s="5" t="str" cm="1">
        <f t="array" ref="X777">IF(R777="Control",INDEX(IC!A:A,16-BIN2DEC(MID($B777,21,4))),"")</f>
        <v/>
      </c>
      <c r="Y777" s="5" t="str" cm="1">
        <f t="array" ref="Y777">IF(X777="CALL",INDEX(Subroutines!A:A,32-BIN2DEC(MID($B777,25,5))),"")</f>
        <v/>
      </c>
      <c r="Z777" s="5" t="str" cm="1">
        <f t="array" ref="Z777">IF(R777="Control",INDEX(EC!A:A,8-BIN2DEC(MID($B777,25,3))),"")</f>
        <v/>
      </c>
      <c r="AA777" s="5" t="str" cm="1">
        <f t="array" ref="AA777">IF(R777="Control",INDEX(SR!A:A,4-BIN2DEC(MID($B777,28,2))),"")</f>
        <v/>
      </c>
    </row>
    <row r="778" spans="1:36" x14ac:dyDescent="0.25">
      <c r="A778" s="4" t="str">
        <f t="shared" si="103"/>
        <v>308</v>
      </c>
      <c r="B778" s="2" t="s">
        <v>728</v>
      </c>
      <c r="C778" s="35" t="s">
        <v>1152</v>
      </c>
      <c r="D778" s="2" t="s">
        <v>724</v>
      </c>
      <c r="E778" s="2" t="s">
        <v>935</v>
      </c>
      <c r="F778" s="2" t="s">
        <v>932</v>
      </c>
      <c r="G778" s="2"/>
      <c r="H778" s="3">
        <f t="shared" si="104"/>
        <v>0</v>
      </c>
      <c r="I778" s="27" t="str" cm="1">
        <f t="array" ref="I778">IF(H778=0,INDEX(Source1!A:A, 32-BIN2DEC(LEFT($B778,5))),"--")</f>
        <v>tmpC</v>
      </c>
      <c r="J778" s="63" t="str">
        <f t="shared" si="100"/>
        <v>--</v>
      </c>
      <c r="K778" s="27" t="str" cm="1">
        <f t="array" ref="K778">IF(H778=0,INDEX(Dest1!A:A,32-BIN2DEC(MID($B778,6,5))),"--")</f>
        <v>tmpA</v>
      </c>
      <c r="L778" s="27">
        <f t="shared" si="105"/>
        <v>1</v>
      </c>
      <c r="M778" s="27" t="str" cm="1">
        <f t="array" ref="M778">IF(AND(I778&lt;&gt;"CONST",L778=0),INDEX(Source2!A:A,16-BIN2DEC(MID($B778,11,4))),"--")</f>
        <v>--</v>
      </c>
      <c r="N778" s="23" t="str" cm="1">
        <f t="array" ref="N778">IF(AND(I778&lt;&gt;"CONST",L778=0),INDEX('D2'!A:A,4-BIN2DEC(MID($B778,15,2))),"--")</f>
        <v>--</v>
      </c>
      <c r="O778" s="6">
        <f t="shared" si="106"/>
        <v>0</v>
      </c>
      <c r="P778" s="6">
        <f t="shared" si="101"/>
        <v>0</v>
      </c>
      <c r="Q778" s="6">
        <f t="shared" si="102"/>
        <v>0</v>
      </c>
      <c r="R778" s="3" t="str" cm="1">
        <f t="array" ref="R778">INDEX(Types!A:A,1+BIN2DEC(MID($B778,20,2)))</f>
        <v>Control</v>
      </c>
      <c r="S778" s="3" t="str" cm="1">
        <f t="array" ref="S778">IF(R778="ALU",INDEX(ALUOps!A:A,32-BIN2DEC(MID($B778,22,5))),"")</f>
        <v/>
      </c>
      <c r="T778" s="3" t="str" cm="1">
        <f t="array" ref="T778">IF(R778="ALU",INDEX(Tmp!A:A,4-BIN2DEC(MID($B778,27,2))),"")</f>
        <v/>
      </c>
      <c r="U778" s="6" t="str">
        <f t="shared" si="107"/>
        <v/>
      </c>
      <c r="V778" t="str" cm="1">
        <f t="array" ref="V778">IF(R778="Jump",INDEX(Jcond!A:A,16-BIN2DEC(MID($B778,22,4))),"")</f>
        <v/>
      </c>
      <c r="W778" t="str">
        <f t="shared" si="108"/>
        <v/>
      </c>
      <c r="X778" s="5" t="str" cm="1">
        <f t="array" ref="X778">IF(R778="Control",INDEX(IC!A:A,16-BIN2DEC(MID($B778,21,4))),"")</f>
        <v>--</v>
      </c>
      <c r="Y778" s="5" t="str" cm="1">
        <f t="array" ref="Y778">IF(X778="CALL",INDEX(Subroutines!A:A,32-BIN2DEC(MID($B778,25,5))),"")</f>
        <v/>
      </c>
      <c r="Z778" s="5" t="str" cm="1">
        <f t="array" ref="Z778">IF(R778="Control",INDEX(EC!A:A,8-BIN2DEC(MID($B778,25,3))),"")</f>
        <v>MR</v>
      </c>
      <c r="AA778" s="5" t="str" cm="1">
        <f t="array" ref="AA778">IF(R778="Control",INDEX(SR!A:A,4-BIN2DEC(MID($B778,28,2))),"")</f>
        <v>--</v>
      </c>
      <c r="AJ778" s="1" t="s">
        <v>716</v>
      </c>
    </row>
    <row r="779" spans="1:36" x14ac:dyDescent="0.25">
      <c r="A779" s="4" t="str">
        <f t="shared" si="103"/>
        <v>309</v>
      </c>
      <c r="B779" s="2" t="s">
        <v>486</v>
      </c>
      <c r="C779" s="35" t="s">
        <v>1153</v>
      </c>
      <c r="D779" s="3"/>
      <c r="E779" s="3"/>
      <c r="F779" s="3"/>
      <c r="G779" s="3"/>
      <c r="H779" s="3">
        <f t="shared" si="104"/>
        <v>0</v>
      </c>
      <c r="I779" s="27" t="str" cm="1">
        <f t="array" ref="I779">IF(H779=0,INDEX(Source1!A:A, 32-BIN2DEC(LEFT($B779,5))),"--")</f>
        <v>TEMP</v>
      </c>
      <c r="J779" s="63" t="str">
        <f t="shared" si="100"/>
        <v>--</v>
      </c>
      <c r="K779" s="27" t="str" cm="1">
        <f t="array" ref="K779">IF(H779=0,INDEX(Dest1!A:A,32-BIN2DEC(MID($B779,6,5))),"--")</f>
        <v>tmpC</v>
      </c>
      <c r="L779" s="27">
        <f t="shared" si="105"/>
        <v>1</v>
      </c>
      <c r="M779" s="27" t="str" cm="1">
        <f t="array" ref="M779">IF(AND(I779&lt;&gt;"CONST",L779=0),INDEX(Source2!A:A,16-BIN2DEC(MID($B779,11,4))),"--")</f>
        <v>--</v>
      </c>
      <c r="N779" s="23" t="str" cm="1">
        <f t="array" ref="N779">IF(AND(I779&lt;&gt;"CONST",L779=0),INDEX('D2'!A:A,4-BIN2DEC(MID($B779,15,2))),"--")</f>
        <v>--</v>
      </c>
      <c r="O779" s="6">
        <f t="shared" si="106"/>
        <v>1</v>
      </c>
      <c r="P779" s="6">
        <f t="shared" si="101"/>
        <v>0</v>
      </c>
      <c r="Q779" s="6">
        <f t="shared" si="102"/>
        <v>0</v>
      </c>
      <c r="R779" s="3" t="str" cm="1">
        <f t="array" ref="R779">INDEX(Types!A:A,1+BIN2DEC(MID($B779,20,2)))</f>
        <v>Control</v>
      </c>
      <c r="S779" s="3" t="str" cm="1">
        <f t="array" ref="S779">IF(R779="ALU",INDEX(ALUOps!A:A,32-BIN2DEC(MID($B779,22,5))),"")</f>
        <v/>
      </c>
      <c r="T779" s="3" t="str" cm="1">
        <f t="array" ref="T779">IF(R779="ALU",INDEX(Tmp!A:A,4-BIN2DEC(MID($B779,27,2))),"")</f>
        <v/>
      </c>
      <c r="U779" s="6" t="str">
        <f t="shared" si="107"/>
        <v/>
      </c>
      <c r="V779" t="str" cm="1">
        <f t="array" ref="V779">IF(R779="Jump",INDEX(Jcond!A:A,16-BIN2DEC(MID($B779,22,4))),"")</f>
        <v/>
      </c>
      <c r="W779" t="str">
        <f t="shared" si="108"/>
        <v/>
      </c>
      <c r="X779" s="5" t="str" cm="1">
        <f t="array" ref="X779">IF(R779="Control",INDEX(IC!A:A,16-BIN2DEC(MID($B779,21,4))),"")</f>
        <v>--</v>
      </c>
      <c r="Y779" s="5" t="str" cm="1">
        <f t="array" ref="Y779">IF(X779="CALL",INDEX(Subroutines!A:A,32-BIN2DEC(MID($B779,25,5))),"")</f>
        <v/>
      </c>
      <c r="Z779" s="5" t="str" cm="1">
        <f t="array" ref="Z779">IF(R779="Control",INDEX(EC!A:A,8-BIN2DEC(MID($B779,25,3))),"")</f>
        <v>--</v>
      </c>
      <c r="AA779" s="5" t="str" cm="1">
        <f t="array" ref="AA779">IF(R779="Control",INDEX(SR!A:A,4-BIN2DEC(MID($B779,28,2))),"")</f>
        <v>--</v>
      </c>
    </row>
    <row r="780" spans="1:36" x14ac:dyDescent="0.25">
      <c r="A780" s="4" t="str">
        <f t="shared" si="103"/>
        <v>30A</v>
      </c>
      <c r="B780" s="2" t="s">
        <v>730</v>
      </c>
      <c r="C780" s="40" t="s">
        <v>1154</v>
      </c>
      <c r="D780" s="3"/>
      <c r="E780" s="3"/>
      <c r="F780" s="3"/>
      <c r="G780" s="3"/>
      <c r="H780" s="3">
        <f t="shared" si="104"/>
        <v>0</v>
      </c>
      <c r="I780" s="27" t="str" cm="1">
        <f t="array" ref="I780">IF(H780=0,INDEX(Source1!A:A, 32-BIN2DEC(LEFT($B780,5))),"--")</f>
        <v>LC</v>
      </c>
      <c r="J780" s="63" t="str">
        <f t="shared" si="100"/>
        <v>--</v>
      </c>
      <c r="K780" s="27" t="str" cm="1">
        <f t="array" ref="K780">IF(H780=0,INDEX(Dest1!A:A,32-BIN2DEC(MID($B780,6,5))),"--")</f>
        <v>tmpB</v>
      </c>
      <c r="L780" s="27">
        <f t="shared" si="105"/>
        <v>1</v>
      </c>
      <c r="M780" s="27" t="str" cm="1">
        <f t="array" ref="M780">IF(AND(I780&lt;&gt;"CONST",L780=0),INDEX(Source2!A:A,16-BIN2DEC(MID($B780,11,4))),"--")</f>
        <v>--</v>
      </c>
      <c r="N780" s="23" t="str" cm="1">
        <f t="array" ref="N780">IF(AND(I780&lt;&gt;"CONST",L780=0),INDEX('D2'!A:A,4-BIN2DEC(MID($B780,15,2))),"--")</f>
        <v>--</v>
      </c>
      <c r="O780" s="6">
        <f t="shared" si="106"/>
        <v>0</v>
      </c>
      <c r="P780" s="6">
        <f t="shared" si="101"/>
        <v>0</v>
      </c>
      <c r="Q780" s="6">
        <f t="shared" si="102"/>
        <v>0</v>
      </c>
      <c r="R780" s="3" t="str" cm="1">
        <f t="array" ref="R780">INDEX(Types!A:A,1+BIN2DEC(MID($B780,20,2)))</f>
        <v>ALU</v>
      </c>
      <c r="S780" s="3" t="str" cm="1">
        <f t="array" ref="S780">IF(R780="ALU",INDEX(ALUOps!A:A,32-BIN2DEC(MID($B780,22,5))),"")</f>
        <v>INC</v>
      </c>
      <c r="T780" s="3" t="str" cm="1">
        <f t="array" ref="T780">IF(R780="ALU",INDEX(Tmp!A:A,4-BIN2DEC(MID($B780,27,2))),"")</f>
        <v>tmpB</v>
      </c>
      <c r="U780" s="6">
        <f t="shared" si="107"/>
        <v>0</v>
      </c>
      <c r="V780" t="str" cm="1">
        <f t="array" ref="V780">IF(R780="Jump",INDEX(Jcond!A:A,16-BIN2DEC(MID($B780,22,4))),"")</f>
        <v/>
      </c>
      <c r="W780" t="str">
        <f t="shared" si="108"/>
        <v/>
      </c>
      <c r="X780" s="5" t="str" cm="1">
        <f t="array" ref="X780">IF(R780="Control",INDEX(IC!A:A,16-BIN2DEC(MID($B780,21,4))),"")</f>
        <v/>
      </c>
      <c r="Y780" s="5" t="str" cm="1">
        <f t="array" ref="Y780">IF(X780="CALL",INDEX(Subroutines!A:A,32-BIN2DEC(MID($B780,25,5))),"")</f>
        <v/>
      </c>
      <c r="Z780" s="5" t="str" cm="1">
        <f t="array" ref="Z780">IF(R780="Control",INDEX(EC!A:A,8-BIN2DEC(MID($B780,25,3))),"")</f>
        <v/>
      </c>
      <c r="AA780" s="5" t="str" cm="1">
        <f t="array" ref="AA780">IF(R780="Control",INDEX(SR!A:A,4-BIN2DEC(MID($B780,28,2))),"")</f>
        <v/>
      </c>
    </row>
    <row r="781" spans="1:36" s="9" customFormat="1" ht="15.75" thickBot="1" x14ac:dyDescent="0.3">
      <c r="A781" s="7" t="str">
        <f t="shared" si="103"/>
        <v>30B</v>
      </c>
      <c r="B781" s="8" t="s">
        <v>731</v>
      </c>
      <c r="C781" s="38" t="s">
        <v>1155</v>
      </c>
      <c r="D781" s="10"/>
      <c r="E781" s="10"/>
      <c r="F781" s="10"/>
      <c r="G781" s="10"/>
      <c r="H781" s="10">
        <f t="shared" si="104"/>
        <v>0</v>
      </c>
      <c r="I781" s="30" t="str" cm="1">
        <f t="array" ref="I781">IF(H781=0,INDEX(Source1!A:A, 32-BIN2DEC(LEFT($B781,5))),"--")</f>
        <v>SIGMA</v>
      </c>
      <c r="J781" s="66" t="str">
        <f t="shared" si="100"/>
        <v>--</v>
      </c>
      <c r="K781" s="30" t="str" cm="1">
        <f t="array" ref="K781">IF(H781=0,INDEX(Dest1!A:A,32-BIN2DEC(MID($B781,6,5))),"--")</f>
        <v>LC</v>
      </c>
      <c r="L781" s="30">
        <f t="shared" si="105"/>
        <v>0</v>
      </c>
      <c r="M781" s="30" t="str" cm="1">
        <f t="array" ref="M781">IF(AND(I781&lt;&gt;"CONST",L781=0),INDEX(Source2!A:A,16-BIN2DEC(MID($B781,11,4))),"--")</f>
        <v>SIGMA</v>
      </c>
      <c r="N781" s="26" t="str" cm="1">
        <f t="array" ref="N781">IF(AND(I781&lt;&gt;"CONST",L781=0),INDEX('D2'!A:A,4-BIN2DEC(MID($B781,15,2))),"--")</f>
        <v>tmpB</v>
      </c>
      <c r="O781" s="11">
        <f t="shared" si="106"/>
        <v>0</v>
      </c>
      <c r="P781" s="11">
        <f t="shared" si="101"/>
        <v>0</v>
      </c>
      <c r="Q781" s="11">
        <f t="shared" si="102"/>
        <v>0</v>
      </c>
      <c r="R781" s="10" t="str" cm="1">
        <f t="array" ref="R781">INDEX(Types!A:A,1+BIN2DEC(MID($B781,20,2)))</f>
        <v>ALU</v>
      </c>
      <c r="S781" s="10" t="str" cm="1">
        <f t="array" ref="S781">IF(R781="ALU",INDEX(ALUOps!A:A,32-BIN2DEC(MID($B781,22,5))),"")</f>
        <v>ADJA</v>
      </c>
      <c r="T781" s="10" t="str" cm="1">
        <f t="array" ref="T781">IF(R781="ALU",INDEX(Tmp!A:A,4-BIN2DEC(MID($B781,27,2))),"")</f>
        <v>tmpB</v>
      </c>
      <c r="U781" s="11">
        <f t="shared" si="107"/>
        <v>0</v>
      </c>
      <c r="V781" s="9" t="str" cm="1">
        <f t="array" ref="V781">IF(R781="Jump",INDEX(Jcond!A:A,16-BIN2DEC(MID($B781,22,4))),"")</f>
        <v/>
      </c>
      <c r="W781" s="9" t="str">
        <f t="shared" si="108"/>
        <v/>
      </c>
      <c r="X781" s="54" t="str" cm="1">
        <f t="array" ref="X781">IF(R781="Control",INDEX(IC!A:A,16-BIN2DEC(MID($B781,21,4))),"")</f>
        <v/>
      </c>
      <c r="Y781" s="54" t="str" cm="1">
        <f t="array" ref="Y781">IF(X781="CALL",INDEX(Subroutines!A:A,32-BIN2DEC(MID($B781,25,5))),"")</f>
        <v/>
      </c>
      <c r="Z781" s="54" t="str" cm="1">
        <f t="array" ref="Z781">IF(R781="Control",INDEX(EC!A:A,8-BIN2DEC(MID($B781,25,3))),"")</f>
        <v/>
      </c>
      <c r="AA781" s="54" t="str" cm="1">
        <f t="array" ref="AA781">IF(R781="Control",INDEX(SR!A:A,4-BIN2DEC(MID($B781,28,2))),"")</f>
        <v/>
      </c>
      <c r="AE781" s="60"/>
    </row>
    <row r="782" spans="1:36" x14ac:dyDescent="0.25">
      <c r="A782" s="4" t="str">
        <f t="shared" si="103"/>
        <v>30C</v>
      </c>
      <c r="B782" s="2" t="s">
        <v>732</v>
      </c>
      <c r="C782" s="35"/>
      <c r="D782" s="2" t="s">
        <v>729</v>
      </c>
      <c r="E782" s="2" t="s">
        <v>935</v>
      </c>
      <c r="F782" s="2" t="s">
        <v>462</v>
      </c>
      <c r="G782" s="2"/>
      <c r="H782" s="3">
        <f t="shared" si="104"/>
        <v>0</v>
      </c>
      <c r="I782" s="27" t="str" cm="1">
        <f t="array" ref="I782">IF(H782=0,INDEX(Source1!A:A, 32-BIN2DEC(LEFT($B782,5))),"--")</f>
        <v>SIGMA</v>
      </c>
      <c r="J782" s="63" t="str">
        <f t="shared" si="100"/>
        <v>--</v>
      </c>
      <c r="K782" s="27" t="str" cm="1">
        <f t="array" ref="K782">IF(H782=0,INDEX(Dest1!A:A,32-BIN2DEC(MID($B782,6,5))),"--")</f>
        <v>NULL</v>
      </c>
      <c r="L782" s="27">
        <f t="shared" si="105"/>
        <v>1</v>
      </c>
      <c r="M782" s="27" t="str" cm="1">
        <f t="array" ref="M782">IF(AND(I782&lt;&gt;"CONST",L782=0),INDEX(Source2!A:A,16-BIN2DEC(MID($B782,11,4))),"--")</f>
        <v>--</v>
      </c>
      <c r="N782" s="23" t="str" cm="1">
        <f t="array" ref="N782">IF(AND(I782&lt;&gt;"CONST",L782=0),INDEX('D2'!A:A,4-BIN2DEC(MID($B782,15,2))),"--")</f>
        <v>--</v>
      </c>
      <c r="O782" s="6">
        <f t="shared" si="106"/>
        <v>0</v>
      </c>
      <c r="P782" s="6">
        <f t="shared" si="101"/>
        <v>0</v>
      </c>
      <c r="Q782" s="6">
        <f t="shared" si="102"/>
        <v>0</v>
      </c>
      <c r="R782" s="3" t="str" cm="1">
        <f t="array" ref="R782">INDEX(Types!A:A,1+BIN2DEC(MID($B782,20,2)))</f>
        <v>ALU</v>
      </c>
      <c r="S782" s="3" t="str" cm="1">
        <f t="array" ref="S782">IF(R782="ALU",INDEX(ALUOps!A:A,32-BIN2DEC(MID($B782,22,5))),"")</f>
        <v>PASS</v>
      </c>
      <c r="T782" s="3" t="str" cm="1">
        <f t="array" ref="T782">IF(R782="ALU",INDEX(Tmp!A:A,4-BIN2DEC(MID($B782,27,2))),"")</f>
        <v>tmpC</v>
      </c>
      <c r="U782" s="6">
        <f t="shared" si="107"/>
        <v>0</v>
      </c>
      <c r="V782" t="str" cm="1">
        <f t="array" ref="V782">IF(R782="Jump",INDEX(Jcond!A:A,16-BIN2DEC(MID($B782,22,4))),"")</f>
        <v/>
      </c>
      <c r="W782" t="str">
        <f t="shared" si="108"/>
        <v/>
      </c>
      <c r="X782" s="5" t="str" cm="1">
        <f t="array" ref="X782">IF(R782="Control",INDEX(IC!A:A,16-BIN2DEC(MID($B782,21,4))),"")</f>
        <v/>
      </c>
      <c r="Y782" s="5" t="str" cm="1">
        <f t="array" ref="Y782">IF(X782="CALL",INDEX(Subroutines!A:A,32-BIN2DEC(MID($B782,25,5))),"")</f>
        <v/>
      </c>
      <c r="Z782" s="5" t="str" cm="1">
        <f t="array" ref="Z782">IF(R782="Control",INDEX(EC!A:A,8-BIN2DEC(MID($B782,25,3))),"")</f>
        <v/>
      </c>
      <c r="AA782" s="5" t="str" cm="1">
        <f t="array" ref="AA782">IF(R782="Control",INDEX(SR!A:A,4-BIN2DEC(MID($B782,28,2))),"")</f>
        <v/>
      </c>
      <c r="AD782" t="s">
        <v>1421</v>
      </c>
      <c r="AJ782" s="1" t="s">
        <v>498</v>
      </c>
    </row>
    <row r="783" spans="1:36" x14ac:dyDescent="0.25">
      <c r="A783" s="4" t="str">
        <f t="shared" si="103"/>
        <v>30D</v>
      </c>
      <c r="B783" s="2" t="s">
        <v>734</v>
      </c>
      <c r="C783" s="35"/>
      <c r="D783" s="3"/>
      <c r="E783" s="3"/>
      <c r="F783" s="3"/>
      <c r="G783" s="3"/>
      <c r="H783" s="3">
        <f t="shared" si="104"/>
        <v>0</v>
      </c>
      <c r="I783" s="27" t="str" cm="1">
        <f t="array" ref="I783">IF(H783=0,INDEX(Source1!A:A, 32-BIN2DEC(LEFT($B783,5))),"--")</f>
        <v>tmpB</v>
      </c>
      <c r="J783" s="63" t="str">
        <f t="shared" si="100"/>
        <v>--</v>
      </c>
      <c r="K783" s="27" t="str" cm="1">
        <f t="array" ref="K783">IF(H783=0,INDEX(Dest1!A:A,32-BIN2DEC(MID($B783,6,5))),"--")</f>
        <v>OP1</v>
      </c>
      <c r="L783" s="27">
        <f t="shared" si="105"/>
        <v>0</v>
      </c>
      <c r="M783" s="27" t="str" cm="1">
        <f t="array" ref="M783">IF(AND(I783&lt;&gt;"CONST",L783=0),INDEX(Source2!A:A,16-BIN2DEC(MID($B783,11,4))),"--")</f>
        <v>SIGMA</v>
      </c>
      <c r="N783" s="23" t="str" cm="1">
        <f t="array" ref="N783">IF(AND(I783&lt;&gt;"CONST",L783=0),INDEX('D2'!A:A,4-BIN2DEC(MID($B783,15,2))),"--")</f>
        <v>tmpB</v>
      </c>
      <c r="O783" s="6">
        <f t="shared" si="106"/>
        <v>0</v>
      </c>
      <c r="P783" s="6">
        <f t="shared" si="101"/>
        <v>0</v>
      </c>
      <c r="Q783" s="6">
        <f t="shared" si="102"/>
        <v>0</v>
      </c>
      <c r="R783" s="3" t="str" cm="1">
        <f t="array" ref="R783">INDEX(Types!A:A,1+BIN2DEC(MID($B783,20,2)))</f>
        <v>Control</v>
      </c>
      <c r="S783" s="3" t="str" cm="1">
        <f t="array" ref="S783">IF(R783="ALU",INDEX(ALUOps!A:A,32-BIN2DEC(MID($B783,22,5))),"")</f>
        <v/>
      </c>
      <c r="T783" s="3" t="str" cm="1">
        <f t="array" ref="T783">IF(R783="ALU",INDEX(Tmp!A:A,4-BIN2DEC(MID($B783,27,2))),"")</f>
        <v/>
      </c>
      <c r="U783" s="6" t="str">
        <f t="shared" si="107"/>
        <v/>
      </c>
      <c r="V783" t="str" cm="1">
        <f t="array" ref="V783">IF(R783="Jump",INDEX(Jcond!A:A,16-BIN2DEC(MID($B783,22,4))),"")</f>
        <v/>
      </c>
      <c r="W783" t="str">
        <f t="shared" si="108"/>
        <v/>
      </c>
      <c r="X783" s="5" t="str" cm="1">
        <f t="array" ref="X783">IF(R783="Control",INDEX(IC!A:A,16-BIN2DEC(MID($B783,21,4))),"")</f>
        <v>--</v>
      </c>
      <c r="Y783" s="5" t="str" cm="1">
        <f t="array" ref="Y783">IF(X783="CALL",INDEX(Subroutines!A:A,32-BIN2DEC(MID($B783,25,5))),"")</f>
        <v/>
      </c>
      <c r="Z783" s="5" t="str" cm="1">
        <f t="array" ref="Z783">IF(R783="Control",INDEX(EC!A:A,8-BIN2DEC(MID($B783,25,3))),"")</f>
        <v>--</v>
      </c>
      <c r="AA783" s="5" t="str" cm="1">
        <f t="array" ref="AA783">IF(R783="Control",INDEX(SR!A:A,4-BIN2DEC(MID($B783,28,2))),"")</f>
        <v>--</v>
      </c>
    </row>
    <row r="784" spans="1:36" x14ac:dyDescent="0.25">
      <c r="A784" s="4" t="str">
        <f t="shared" si="103"/>
        <v>30E</v>
      </c>
      <c r="B784" s="2" t="s">
        <v>735</v>
      </c>
      <c r="C784" s="35"/>
      <c r="D784" s="3"/>
      <c r="E784" s="3"/>
      <c r="F784" s="3"/>
      <c r="G784" s="3"/>
      <c r="H784" s="3">
        <f t="shared" si="104"/>
        <v>0</v>
      </c>
      <c r="I784" s="27" t="str" cm="1">
        <f t="array" ref="I784">IF(H784=0,INDEX(Source1!A:A, 32-BIN2DEC(LEFT($B784,5))),"--")</f>
        <v>ZERO</v>
      </c>
      <c r="J784" s="63" t="str">
        <f t="shared" si="100"/>
        <v>--</v>
      </c>
      <c r="K784" s="27" t="str" cm="1">
        <f t="array" ref="K784">IF(H784=0,INDEX(Dest1!A:A,32-BIN2DEC(MID($B784,6,5))),"--")</f>
        <v>tmpC</v>
      </c>
      <c r="L784" s="27">
        <f t="shared" si="105"/>
        <v>1</v>
      </c>
      <c r="M784" s="27" t="str" cm="1">
        <f t="array" ref="M784">IF(AND(I784&lt;&gt;"CONST",L784=0),INDEX(Source2!A:A,16-BIN2DEC(MID($B784,11,4))),"--")</f>
        <v>--</v>
      </c>
      <c r="N784" s="23" t="str" cm="1">
        <f t="array" ref="N784">IF(AND(I784&lt;&gt;"CONST",L784=0),INDEX('D2'!A:A,4-BIN2DEC(MID($B784,15,2))),"--")</f>
        <v>--</v>
      </c>
      <c r="O784" s="6">
        <f t="shared" si="106"/>
        <v>0</v>
      </c>
      <c r="P784" s="6">
        <f t="shared" si="101"/>
        <v>0</v>
      </c>
      <c r="Q784" s="6">
        <f t="shared" si="102"/>
        <v>0</v>
      </c>
      <c r="R784" s="3" t="str" cm="1">
        <f t="array" ref="R784">INDEX(Types!A:A,1+BIN2DEC(MID($B784,20,2)))</f>
        <v>ALU</v>
      </c>
      <c r="S784" s="3" t="str" cm="1">
        <f t="array" ref="S784">IF(R784="ALU",INDEX(ALUOps!A:A,32-BIN2DEC(MID($B784,22,5))),"")</f>
        <v>PASS</v>
      </c>
      <c r="T784" s="3" t="str" cm="1">
        <f t="array" ref="T784">IF(R784="ALU",INDEX(Tmp!A:A,4-BIN2DEC(MID($B784,27,2))),"")</f>
        <v>tmpB</v>
      </c>
      <c r="U784" s="6">
        <f t="shared" si="107"/>
        <v>0</v>
      </c>
      <c r="V784" t="str" cm="1">
        <f t="array" ref="V784">IF(R784="Jump",INDEX(Jcond!A:A,16-BIN2DEC(MID($B784,22,4))),"")</f>
        <v/>
      </c>
      <c r="W784" t="str">
        <f t="shared" si="108"/>
        <v/>
      </c>
      <c r="X784" s="5" t="str" cm="1">
        <f t="array" ref="X784">IF(R784="Control",INDEX(IC!A:A,16-BIN2DEC(MID($B784,21,4))),"")</f>
        <v/>
      </c>
      <c r="Y784" s="5" t="str" cm="1">
        <f t="array" ref="Y784">IF(X784="CALL",INDEX(Subroutines!A:A,32-BIN2DEC(MID($B784,25,5))),"")</f>
        <v/>
      </c>
      <c r="Z784" s="5" t="str" cm="1">
        <f t="array" ref="Z784">IF(R784="Control",INDEX(EC!A:A,8-BIN2DEC(MID($B784,25,3))),"")</f>
        <v/>
      </c>
      <c r="AA784" s="5" t="str" cm="1">
        <f t="array" ref="AA784">IF(R784="Control",INDEX(SR!A:A,4-BIN2DEC(MID($B784,28,2))),"")</f>
        <v/>
      </c>
    </row>
    <row r="785" spans="1:36" x14ac:dyDescent="0.25">
      <c r="A785" s="4" t="str">
        <f t="shared" si="103"/>
        <v>30F</v>
      </c>
      <c r="B785" s="2" t="s">
        <v>369</v>
      </c>
      <c r="C785" s="35"/>
      <c r="D785" s="3"/>
      <c r="E785" s="3"/>
      <c r="F785" s="3"/>
      <c r="G785" s="3"/>
      <c r="H785" s="3">
        <f t="shared" si="104"/>
        <v>0</v>
      </c>
      <c r="I785" s="27" t="str" cm="1">
        <f t="array" ref="I785">IF(H785=0,INDEX(Source1!A:A, 32-BIN2DEC(LEFT($B785,5))),"--")</f>
        <v>SIGMA</v>
      </c>
      <c r="J785" s="63" t="str">
        <f t="shared" si="100"/>
        <v>--</v>
      </c>
      <c r="K785" s="27" t="str" cm="1">
        <f t="array" ref="K785">IF(H785=0,INDEX(Dest1!A:A,32-BIN2DEC(MID($B785,6,5))),"--")</f>
        <v>tmpB</v>
      </c>
      <c r="L785" s="27">
        <f t="shared" si="105"/>
        <v>1</v>
      </c>
      <c r="M785" s="27" t="str" cm="1">
        <f t="array" ref="M785">IF(AND(I785&lt;&gt;"CONST",L785=0),INDEX(Source2!A:A,16-BIN2DEC(MID($B785,11,4))),"--")</f>
        <v>--</v>
      </c>
      <c r="N785" s="23" t="str" cm="1">
        <f t="array" ref="N785">IF(AND(I785&lt;&gt;"CONST",L785=0),INDEX('D2'!A:A,4-BIN2DEC(MID($B785,15,2))),"--")</f>
        <v>--</v>
      </c>
      <c r="O785" s="6">
        <f t="shared" si="106"/>
        <v>0</v>
      </c>
      <c r="P785" s="6">
        <f t="shared" si="101"/>
        <v>0</v>
      </c>
      <c r="Q785" s="6">
        <f t="shared" si="102"/>
        <v>0</v>
      </c>
      <c r="R785" s="3" t="str" cm="1">
        <f t="array" ref="R785">INDEX(Types!A:A,1+BIN2DEC(MID($B785,20,2)))</f>
        <v>ALU</v>
      </c>
      <c r="S785" s="3" t="str" cm="1">
        <f t="array" ref="S785">IF(R785="ALU",INDEX(ALUOps!A:A,32-BIN2DEC(MID($B785,22,5))),"")</f>
        <v>MUL</v>
      </c>
      <c r="T785" s="3" t="str" cm="1">
        <f t="array" ref="T785">IF(R785="ALU",INDEX(Tmp!A:A,4-BIN2DEC(MID($B785,27,2))),"")</f>
        <v>tmpC</v>
      </c>
      <c r="U785" s="6">
        <f t="shared" si="107"/>
        <v>1</v>
      </c>
      <c r="V785" t="str" cm="1">
        <f t="array" ref="V785">IF(R785="Jump",INDEX(Jcond!A:A,16-BIN2DEC(MID($B785,22,4))),"")</f>
        <v/>
      </c>
      <c r="W785" t="str">
        <f t="shared" si="108"/>
        <v/>
      </c>
      <c r="X785" s="5" t="str" cm="1">
        <f t="array" ref="X785">IF(R785="Control",INDEX(IC!A:A,16-BIN2DEC(MID($B785,21,4))),"")</f>
        <v/>
      </c>
      <c r="Y785" s="5" t="str" cm="1">
        <f t="array" ref="Y785">IF(X785="CALL",INDEX(Subroutines!A:A,32-BIN2DEC(MID($B785,25,5))),"")</f>
        <v/>
      </c>
      <c r="Z785" s="5" t="str" cm="1">
        <f t="array" ref="Z785">IF(R785="Control",INDEX(EC!A:A,8-BIN2DEC(MID($B785,25,3))),"")</f>
        <v/>
      </c>
      <c r="AA785" s="5" t="str" cm="1">
        <f t="array" ref="AA785">IF(R785="Control",INDEX(SR!A:A,4-BIN2DEC(MID($B785,28,2))),"")</f>
        <v/>
      </c>
    </row>
    <row r="786" spans="1:36" x14ac:dyDescent="0.25">
      <c r="A786" s="4" t="str">
        <f t="shared" si="103"/>
        <v>310</v>
      </c>
      <c r="B786" s="2" t="s">
        <v>736</v>
      </c>
      <c r="C786" s="35"/>
      <c r="D786" s="2" t="s">
        <v>733</v>
      </c>
      <c r="E786" s="2" t="s">
        <v>935</v>
      </c>
      <c r="F786" s="2" t="s">
        <v>928</v>
      </c>
      <c r="G786" s="2"/>
      <c r="H786" s="3">
        <f t="shared" si="104"/>
        <v>0</v>
      </c>
      <c r="I786" s="27" t="str" cm="1">
        <f t="array" ref="I786">IF(H786=0,INDEX(Source1!A:A, 32-BIN2DEC(LEFT($B786,5))),"--")</f>
        <v>A</v>
      </c>
      <c r="J786" s="63" t="str">
        <f t="shared" si="100"/>
        <v>--</v>
      </c>
      <c r="K786" s="27" t="str" cm="1">
        <f t="array" ref="K786">IF(H786=0,INDEX(Dest1!A:A,32-BIN2DEC(MID($B786,6,5))),"--")</f>
        <v>tmpB</v>
      </c>
      <c r="L786" s="27">
        <f t="shared" si="105"/>
        <v>1</v>
      </c>
      <c r="M786" s="27" t="str" cm="1">
        <f t="array" ref="M786">IF(AND(I786&lt;&gt;"CONST",L786=0),INDEX(Source2!A:A,16-BIN2DEC(MID($B786,11,4))),"--")</f>
        <v>--</v>
      </c>
      <c r="N786" s="23" t="str" cm="1">
        <f t="array" ref="N786">IF(AND(I786&lt;&gt;"CONST",L786=0),INDEX('D2'!A:A,4-BIN2DEC(MID($B786,15,2))),"--")</f>
        <v>--</v>
      </c>
      <c r="O786" s="6">
        <f t="shared" si="106"/>
        <v>0</v>
      </c>
      <c r="P786" s="6">
        <f t="shared" si="101"/>
        <v>0</v>
      </c>
      <c r="Q786" s="6">
        <f t="shared" si="102"/>
        <v>0</v>
      </c>
      <c r="R786" s="3" t="str" cm="1">
        <f t="array" ref="R786">INDEX(Types!A:A,1+BIN2DEC(MID($B786,20,2)))</f>
        <v>ALU</v>
      </c>
      <c r="S786" s="3" t="str" cm="1">
        <f t="array" ref="S786">IF(R786="ALU",INDEX(ALUOps!A:A,32-BIN2DEC(MID($B786,22,5))),"")</f>
        <v>PASS</v>
      </c>
      <c r="T786" s="3" t="str" cm="1">
        <f t="array" ref="T786">IF(R786="ALU",INDEX(Tmp!A:A,4-BIN2DEC(MID($B786,27,2))),"")</f>
        <v>tmpB</v>
      </c>
      <c r="U786" s="6">
        <f t="shared" si="107"/>
        <v>0</v>
      </c>
      <c r="V786" t="str" cm="1">
        <f t="array" ref="V786">IF(R786="Jump",INDEX(Jcond!A:A,16-BIN2DEC(MID($B786,22,4))),"")</f>
        <v/>
      </c>
      <c r="W786" t="str">
        <f t="shared" si="108"/>
        <v/>
      </c>
      <c r="X786" s="5" t="str" cm="1">
        <f t="array" ref="X786">IF(R786="Control",INDEX(IC!A:A,16-BIN2DEC(MID($B786,21,4))),"")</f>
        <v/>
      </c>
      <c r="Y786" s="5" t="str" cm="1">
        <f t="array" ref="Y786">IF(X786="CALL",INDEX(Subroutines!A:A,32-BIN2DEC(MID($B786,25,5))),"")</f>
        <v/>
      </c>
      <c r="Z786" s="5" t="str" cm="1">
        <f t="array" ref="Z786">IF(R786="Control",INDEX(EC!A:A,8-BIN2DEC(MID($B786,25,3))),"")</f>
        <v/>
      </c>
      <c r="AA786" s="5" t="str" cm="1">
        <f t="array" ref="AA786">IF(R786="Control",INDEX(SR!A:A,4-BIN2DEC(MID($B786,28,2))),"")</f>
        <v/>
      </c>
      <c r="AJ786" s="1" t="s">
        <v>498</v>
      </c>
    </row>
    <row r="787" spans="1:36" x14ac:dyDescent="0.25">
      <c r="A787" s="4" t="str">
        <f t="shared" si="103"/>
        <v>311</v>
      </c>
      <c r="B787" s="2" t="s">
        <v>739</v>
      </c>
      <c r="C787" s="35"/>
      <c r="D787" s="3"/>
      <c r="E787" s="3"/>
      <c r="F787" s="3"/>
      <c r="G787" s="3"/>
      <c r="H787" s="3">
        <f t="shared" si="104"/>
        <v>0</v>
      </c>
      <c r="I787" s="27" t="str" cm="1">
        <f t="array" ref="I787">IF(H787=0,INDEX(Source1!A:A, 32-BIN2DEC(LEFT($B787,5))),"--")</f>
        <v>SIGMA</v>
      </c>
      <c r="J787" s="63" t="str">
        <f t="shared" si="100"/>
        <v>--</v>
      </c>
      <c r="K787" s="27" t="str" cm="1">
        <f t="array" ref="K787">IF(H787=0,INDEX(Dest1!A:A,32-BIN2DEC(MID($B787,6,5))),"--")</f>
        <v>LC</v>
      </c>
      <c r="L787" s="27">
        <f t="shared" si="105"/>
        <v>1</v>
      </c>
      <c r="M787" s="27" t="str" cm="1">
        <f t="array" ref="M787">IF(AND(I787&lt;&gt;"CONST",L787=0),INDEX(Source2!A:A,16-BIN2DEC(MID($B787,11,4))),"--")</f>
        <v>--</v>
      </c>
      <c r="N787" s="23" t="str" cm="1">
        <f t="array" ref="N787">IF(AND(I787&lt;&gt;"CONST",L787=0),INDEX('D2'!A:A,4-BIN2DEC(MID($B787,15,2))),"--")</f>
        <v>--</v>
      </c>
      <c r="O787" s="6">
        <f t="shared" si="106"/>
        <v>0</v>
      </c>
      <c r="P787" s="6">
        <f t="shared" si="101"/>
        <v>0</v>
      </c>
      <c r="Q787" s="6">
        <f t="shared" si="102"/>
        <v>0</v>
      </c>
      <c r="R787" s="3" t="str" cm="1">
        <f t="array" ref="R787">INDEX(Types!A:A,1+BIN2DEC(MID($B787,20,2)))</f>
        <v>Control</v>
      </c>
      <c r="S787" s="3" t="str" cm="1">
        <f t="array" ref="S787">IF(R787="ALU",INDEX(ALUOps!A:A,32-BIN2DEC(MID($B787,22,5))),"")</f>
        <v/>
      </c>
      <c r="T787" s="3" t="str" cm="1">
        <f t="array" ref="T787">IF(R787="ALU",INDEX(Tmp!A:A,4-BIN2DEC(MID($B787,27,2))),"")</f>
        <v/>
      </c>
      <c r="U787" s="6" t="str">
        <f t="shared" si="107"/>
        <v/>
      </c>
      <c r="V787" t="str" cm="1">
        <f t="array" ref="V787">IF(R787="Jump",INDEX(Jcond!A:A,16-BIN2DEC(MID($B787,22,4))),"")</f>
        <v/>
      </c>
      <c r="W787" t="str">
        <f t="shared" si="108"/>
        <v/>
      </c>
      <c r="X787" s="5" t="str" cm="1">
        <f t="array" ref="X787">IF(R787="Control",INDEX(IC!A:A,16-BIN2DEC(MID($B787,21,4))),"")</f>
        <v>--</v>
      </c>
      <c r="Y787" s="5" t="str" cm="1">
        <f t="array" ref="Y787">IF(X787="CALL",INDEX(Subroutines!A:A,32-BIN2DEC(MID($B787,25,5))),"")</f>
        <v/>
      </c>
      <c r="Z787" s="5" t="str" cm="1">
        <f t="array" ref="Z787">IF(R787="Control",INDEX(EC!A:A,8-BIN2DEC(MID($B787,25,3))),"")</f>
        <v>--</v>
      </c>
      <c r="AA787" s="5" t="str" cm="1">
        <f t="array" ref="AA787">IF(R787="Control",INDEX(SR!A:A,4-BIN2DEC(MID($B787,28,2))),"")</f>
        <v>--</v>
      </c>
    </row>
    <row r="788" spans="1:36" x14ac:dyDescent="0.25">
      <c r="A788" s="4" t="str">
        <f t="shared" si="103"/>
        <v>312</v>
      </c>
      <c r="B788" s="2" t="s">
        <v>740</v>
      </c>
      <c r="C788" s="35"/>
      <c r="D788" s="3"/>
      <c r="E788" s="3"/>
      <c r="F788" s="3"/>
      <c r="G788" s="3"/>
      <c r="H788" s="3">
        <f t="shared" si="104"/>
        <v>0</v>
      </c>
      <c r="I788" s="27" t="str" cm="1">
        <f t="array" ref="I788">IF(H788=0,INDEX(Source1!A:A, 32-BIN2DEC(LEFT($B788,5))),"--")</f>
        <v>ZERO</v>
      </c>
      <c r="J788" s="63" t="str">
        <f t="shared" si="100"/>
        <v>--</v>
      </c>
      <c r="K788" s="27" t="str" cm="1">
        <f t="array" ref="K788">IF(H788=0,INDEX(Dest1!A:A,32-BIN2DEC(MID($B788,6,5))),"--")</f>
        <v>tmpB</v>
      </c>
      <c r="L788" s="27">
        <f t="shared" si="105"/>
        <v>1</v>
      </c>
      <c r="M788" s="27" t="str" cm="1">
        <f t="array" ref="M788">IF(AND(I788&lt;&gt;"CONST",L788=0),INDEX(Source2!A:A,16-BIN2DEC(MID($B788,11,4))),"--")</f>
        <v>--</v>
      </c>
      <c r="N788" s="23" t="str" cm="1">
        <f t="array" ref="N788">IF(AND(I788&lt;&gt;"CONST",L788=0),INDEX('D2'!A:A,4-BIN2DEC(MID($B788,15,2))),"--")</f>
        <v>--</v>
      </c>
      <c r="O788" s="6">
        <f t="shared" si="106"/>
        <v>0</v>
      </c>
      <c r="P788" s="6">
        <f t="shared" si="101"/>
        <v>0</v>
      </c>
      <c r="Q788" s="6">
        <f t="shared" si="102"/>
        <v>0</v>
      </c>
      <c r="R788" s="3" t="str" cm="1">
        <f t="array" ref="R788">INDEX(Types!A:A,1+BIN2DEC(MID($B788,20,2)))</f>
        <v>Jump</v>
      </c>
      <c r="S788" s="3" t="str" cm="1">
        <f t="array" ref="S788">IF(R788="ALU",INDEX(ALUOps!A:A,32-BIN2DEC(MID($B788,22,5))),"")</f>
        <v/>
      </c>
      <c r="T788" s="3" t="str" cm="1">
        <f t="array" ref="T788">IF(R788="ALU",INDEX(Tmp!A:A,4-BIN2DEC(MID($B788,27,2))),"")</f>
        <v/>
      </c>
      <c r="U788" s="6" t="str">
        <f t="shared" si="107"/>
        <v/>
      </c>
      <c r="V788" t="str" cm="1">
        <f t="array" ref="V788">IF(R788="Jump",INDEX(Jcond!A:A,16-BIN2DEC(MID($B788,22,4))),"")</f>
        <v>JZ</v>
      </c>
      <c r="W788" s="44">
        <f t="shared" si="108"/>
        <v>8</v>
      </c>
      <c r="X788" s="5" t="str" cm="1">
        <f t="array" ref="X788">IF(R788="Control",INDEX(IC!A:A,16-BIN2DEC(MID($B788,21,4))),"")</f>
        <v/>
      </c>
      <c r="Y788" s="5" t="str" cm="1">
        <f t="array" ref="Y788">IF(X788="CALL",INDEX(Subroutines!A:A,32-BIN2DEC(MID($B788,25,5))),"")</f>
        <v/>
      </c>
      <c r="Z788" s="5" t="str" cm="1">
        <f t="array" ref="Z788">IF(R788="Control",INDEX(EC!A:A,8-BIN2DEC(MID($B788,25,3))),"")</f>
        <v/>
      </c>
      <c r="AA788" s="5" t="str" cm="1">
        <f t="array" ref="AA788">IF(R788="Control",INDEX(SR!A:A,4-BIN2DEC(MID($B788,28,2))),"")</f>
        <v/>
      </c>
    </row>
    <row r="789" spans="1:36" s="9" customFormat="1" ht="15.75" thickBot="1" x14ac:dyDescent="0.3">
      <c r="A789" s="7" t="str">
        <f t="shared" si="103"/>
        <v>313</v>
      </c>
      <c r="B789" s="8" t="s">
        <v>369</v>
      </c>
      <c r="C789" s="38"/>
      <c r="D789" s="10"/>
      <c r="E789" s="10"/>
      <c r="F789" s="10"/>
      <c r="G789" s="10"/>
      <c r="H789" s="10">
        <f t="shared" si="104"/>
        <v>0</v>
      </c>
      <c r="I789" s="30" t="str" cm="1">
        <f t="array" ref="I789">IF(H789=0,INDEX(Source1!A:A, 32-BIN2DEC(LEFT($B789,5))),"--")</f>
        <v>SIGMA</v>
      </c>
      <c r="J789" s="66" t="str">
        <f t="shared" si="100"/>
        <v>--</v>
      </c>
      <c r="K789" s="30" t="str" cm="1">
        <f t="array" ref="K789">IF(H789=0,INDEX(Dest1!A:A,32-BIN2DEC(MID($B789,6,5))),"--")</f>
        <v>tmpB</v>
      </c>
      <c r="L789" s="30">
        <f t="shared" si="105"/>
        <v>1</v>
      </c>
      <c r="M789" s="30" t="str" cm="1">
        <f t="array" ref="M789">IF(AND(I789&lt;&gt;"CONST",L789=0),INDEX(Source2!A:A,16-BIN2DEC(MID($B789,11,4))),"--")</f>
        <v>--</v>
      </c>
      <c r="N789" s="26" t="str" cm="1">
        <f t="array" ref="N789">IF(AND(I789&lt;&gt;"CONST",L789=0),INDEX('D2'!A:A,4-BIN2DEC(MID($B789,15,2))),"--")</f>
        <v>--</v>
      </c>
      <c r="O789" s="11">
        <f t="shared" si="106"/>
        <v>0</v>
      </c>
      <c r="P789" s="11">
        <f t="shared" si="101"/>
        <v>0</v>
      </c>
      <c r="Q789" s="11">
        <f t="shared" si="102"/>
        <v>0</v>
      </c>
      <c r="R789" s="10" t="str" cm="1">
        <f t="array" ref="R789">INDEX(Types!A:A,1+BIN2DEC(MID($B789,20,2)))</f>
        <v>ALU</v>
      </c>
      <c r="S789" s="10" t="str" cm="1">
        <f t="array" ref="S789">IF(R789="ALU",INDEX(ALUOps!A:A,32-BIN2DEC(MID($B789,22,5))),"")</f>
        <v>MUL</v>
      </c>
      <c r="T789" s="10" t="str" cm="1">
        <f t="array" ref="T789">IF(R789="ALU",INDEX(Tmp!A:A,4-BIN2DEC(MID($B789,27,2))),"")</f>
        <v>tmpC</v>
      </c>
      <c r="U789" s="11">
        <f t="shared" si="107"/>
        <v>1</v>
      </c>
      <c r="V789" s="9" t="str" cm="1">
        <f t="array" ref="V789">IF(R789="Jump",INDEX(Jcond!A:A,16-BIN2DEC(MID($B789,22,4))),"")</f>
        <v/>
      </c>
      <c r="W789" s="9" t="str">
        <f t="shared" si="108"/>
        <v/>
      </c>
      <c r="X789" s="54" t="str" cm="1">
        <f t="array" ref="X789">IF(R789="Control",INDEX(IC!A:A,16-BIN2DEC(MID($B789,21,4))),"")</f>
        <v/>
      </c>
      <c r="Y789" s="54" t="str" cm="1">
        <f t="array" ref="Y789">IF(X789="CALL",INDEX(Subroutines!A:A,32-BIN2DEC(MID($B789,25,5))),"")</f>
        <v/>
      </c>
      <c r="Z789" s="54" t="str" cm="1">
        <f t="array" ref="Z789">IF(R789="Control",INDEX(EC!A:A,8-BIN2DEC(MID($B789,25,3))),"")</f>
        <v/>
      </c>
      <c r="AA789" s="54" t="str" cm="1">
        <f t="array" ref="AA789">IF(R789="Control",INDEX(SR!A:A,4-BIN2DEC(MID($B789,28,2))),"")</f>
        <v/>
      </c>
      <c r="AE789" s="60"/>
    </row>
    <row r="790" spans="1:36" x14ac:dyDescent="0.25">
      <c r="A790" s="4" t="str">
        <f t="shared" si="103"/>
        <v>314</v>
      </c>
      <c r="B790" s="2" t="s">
        <v>714</v>
      </c>
      <c r="C790" s="35"/>
      <c r="D790" s="2" t="s">
        <v>737</v>
      </c>
      <c r="E790" s="2" t="s">
        <v>935</v>
      </c>
      <c r="F790" s="2" t="s">
        <v>462</v>
      </c>
      <c r="G790" s="2"/>
      <c r="H790" s="3">
        <f t="shared" si="104"/>
        <v>0</v>
      </c>
      <c r="I790" s="27" t="str" cm="1">
        <f t="array" ref="I790">IF(H790=0,INDEX(Source1!A:A, 32-BIN2DEC(LEFT($B790,5))),"--")</f>
        <v>CONST</v>
      </c>
      <c r="J790" s="63">
        <f t="shared" si="100"/>
        <v>15</v>
      </c>
      <c r="K790" s="27" t="str" cm="1">
        <f t="array" ref="K790">IF(H790=0,INDEX(Dest1!A:A,32-BIN2DEC(MID($B790,6,5))),"--")</f>
        <v>tmpC</v>
      </c>
      <c r="L790" s="27">
        <f t="shared" si="105"/>
        <v>0</v>
      </c>
      <c r="M790" s="27" t="str" cm="1">
        <f t="array" ref="M790">IF(AND(I790&lt;&gt;"CONST",L790=0),INDEX(Source2!A:A,16-BIN2DEC(MID($B790,11,4))),"--")</f>
        <v>--</v>
      </c>
      <c r="N790" s="23" t="str" cm="1">
        <f t="array" ref="N790">IF(AND(I790&lt;&gt;"CONST",L790=0),INDEX('D2'!A:A,4-BIN2DEC(MID($B790,15,2))),"--")</f>
        <v>--</v>
      </c>
      <c r="O790" s="6">
        <f t="shared" si="106"/>
        <v>0</v>
      </c>
      <c r="P790" s="6">
        <f t="shared" si="101"/>
        <v>0</v>
      </c>
      <c r="Q790" s="6">
        <f t="shared" si="102"/>
        <v>0</v>
      </c>
      <c r="R790" s="3" t="str" cm="1">
        <f t="array" ref="R790">INDEX(Types!A:A,1+BIN2DEC(MID($B790,20,2)))</f>
        <v>ALU</v>
      </c>
      <c r="S790" s="3" t="str" cm="1">
        <f t="array" ref="S790">IF(R790="ALU",INDEX(ALUOps!A:A,32-BIN2DEC(MID($B790,22,5))),"")</f>
        <v>PASS</v>
      </c>
      <c r="T790" s="3" t="str" cm="1">
        <f t="array" ref="T790">IF(R790="ALU",INDEX(Tmp!A:A,4-BIN2DEC(MID($B790,27,2))),"")</f>
        <v>tmpC</v>
      </c>
      <c r="U790" s="6">
        <f t="shared" si="107"/>
        <v>0</v>
      </c>
      <c r="V790" t="str" cm="1">
        <f t="array" ref="V790">IF(R790="Jump",INDEX(Jcond!A:A,16-BIN2DEC(MID($B790,22,4))),"")</f>
        <v/>
      </c>
      <c r="W790" t="str">
        <f t="shared" si="108"/>
        <v/>
      </c>
      <c r="X790" s="5" t="str" cm="1">
        <f t="array" ref="X790">IF(R790="Control",INDEX(IC!A:A,16-BIN2DEC(MID($B790,21,4))),"")</f>
        <v/>
      </c>
      <c r="Y790" s="5" t="str" cm="1">
        <f t="array" ref="Y790">IF(X790="CALL",INDEX(Subroutines!A:A,32-BIN2DEC(MID($B790,25,5))),"")</f>
        <v/>
      </c>
      <c r="Z790" s="5" t="str" cm="1">
        <f t="array" ref="Z790">IF(R790="Control",INDEX(EC!A:A,8-BIN2DEC(MID($B790,25,3))),"")</f>
        <v/>
      </c>
      <c r="AA790" s="5" t="str" cm="1">
        <f t="array" ref="AA790">IF(R790="Control",INDEX(SR!A:A,4-BIN2DEC(MID($B790,28,2))),"")</f>
        <v/>
      </c>
      <c r="AD790" t="s">
        <v>1367</v>
      </c>
      <c r="AJ790" s="1" t="s">
        <v>738</v>
      </c>
    </row>
    <row r="791" spans="1:36" x14ac:dyDescent="0.25">
      <c r="A791" s="4" t="str">
        <f t="shared" si="103"/>
        <v>315</v>
      </c>
      <c r="B791" s="2" t="s">
        <v>743</v>
      </c>
      <c r="C791" s="35"/>
      <c r="D791" s="3"/>
      <c r="E791" s="3"/>
      <c r="F791" s="3"/>
      <c r="G791" s="3"/>
      <c r="H791" s="3">
        <f t="shared" si="104"/>
        <v>0</v>
      </c>
      <c r="I791" s="27" t="str" cm="1">
        <f t="array" ref="I791">IF(H791=0,INDEX(Source1!A:A, 32-BIN2DEC(LEFT($B791,5))),"--")</f>
        <v>Q</v>
      </c>
      <c r="J791" s="63" t="str">
        <f t="shared" si="100"/>
        <v>--</v>
      </c>
      <c r="K791" s="27" t="str" cm="1">
        <f t="array" ref="K791">IF(H791=0,INDEX(Dest1!A:A,32-BIN2DEC(MID($B791,6,5))),"--")</f>
        <v>tmpAL</v>
      </c>
      <c r="L791" s="27">
        <f t="shared" si="105"/>
        <v>0</v>
      </c>
      <c r="M791" s="27" t="str" cm="1">
        <f t="array" ref="M791">IF(AND(I791&lt;&gt;"CONST",L791=0),INDEX(Source2!A:A,16-BIN2DEC(MID($B791,11,4))),"--")</f>
        <v>SIGMA</v>
      </c>
      <c r="N791" s="23" t="str" cm="1">
        <f t="array" ref="N791">IF(AND(I791&lt;&gt;"CONST",L791=0),INDEX('D2'!A:A,4-BIN2DEC(MID($B791,15,2))),"--")</f>
        <v>tmpB</v>
      </c>
      <c r="O791" s="6">
        <f t="shared" si="106"/>
        <v>0</v>
      </c>
      <c r="P791" s="6">
        <f t="shared" si="101"/>
        <v>0</v>
      </c>
      <c r="Q791" s="6">
        <f t="shared" si="102"/>
        <v>0</v>
      </c>
      <c r="R791" s="3" t="str" cm="1">
        <f t="array" ref="R791">INDEX(Types!A:A,1+BIN2DEC(MID($B791,20,2)))</f>
        <v>Control</v>
      </c>
      <c r="S791" s="3" t="str" cm="1">
        <f t="array" ref="S791">IF(R791="ALU",INDEX(ALUOps!A:A,32-BIN2DEC(MID($B791,22,5))),"")</f>
        <v/>
      </c>
      <c r="T791" s="3" t="str" cm="1">
        <f t="array" ref="T791">IF(R791="ALU",INDEX(Tmp!A:A,4-BIN2DEC(MID($B791,27,2))),"")</f>
        <v/>
      </c>
      <c r="U791" s="6" t="str">
        <f t="shared" si="107"/>
        <v/>
      </c>
      <c r="V791" t="str" cm="1">
        <f t="array" ref="V791">IF(R791="Jump",INDEX(Jcond!A:A,16-BIN2DEC(MID($B791,22,4))),"")</f>
        <v/>
      </c>
      <c r="W791" t="str">
        <f t="shared" si="108"/>
        <v/>
      </c>
      <c r="X791" s="5" t="str" cm="1">
        <f t="array" ref="X791">IF(R791="Control",INDEX(IC!A:A,16-BIN2DEC(MID($B791,21,4))),"")</f>
        <v>--</v>
      </c>
      <c r="Y791" s="5" t="str" cm="1">
        <f t="array" ref="Y791">IF(X791="CALL",INDEX(Subroutines!A:A,32-BIN2DEC(MID($B791,25,5))),"")</f>
        <v/>
      </c>
      <c r="Z791" s="5" t="str" cm="1">
        <f t="array" ref="Z791">IF(R791="Control",INDEX(EC!A:A,8-BIN2DEC(MID($B791,25,3))),"")</f>
        <v>--</v>
      </c>
      <c r="AA791" s="5" t="str" cm="1">
        <f t="array" ref="AA791">IF(R791="Control",INDEX(SR!A:A,4-BIN2DEC(MID($B791,28,2))),"")</f>
        <v>--</v>
      </c>
    </row>
    <row r="792" spans="1:36" x14ac:dyDescent="0.25">
      <c r="A792" s="4" t="str">
        <f t="shared" si="103"/>
        <v>316</v>
      </c>
      <c r="B792" s="2" t="s">
        <v>744</v>
      </c>
      <c r="C792" s="35"/>
      <c r="D792" s="3"/>
      <c r="E792" s="3"/>
      <c r="F792" s="3"/>
      <c r="G792" s="3"/>
      <c r="H792" s="3">
        <f t="shared" si="104"/>
        <v>1</v>
      </c>
      <c r="I792" s="27" t="str" cm="1">
        <f t="array" ref="I792">IF(H792=0,INDEX(Source1!A:A, 32-BIN2DEC(LEFT($B792,5))),"--")</f>
        <v>--</v>
      </c>
      <c r="J792" s="63" t="str">
        <f t="shared" si="100"/>
        <v>--</v>
      </c>
      <c r="K792" s="27" t="str" cm="1">
        <f t="array" ref="K792">IF(H792=0,INDEX(Dest1!A:A,32-BIN2DEC(MID($B792,6,5))),"--")</f>
        <v>--</v>
      </c>
      <c r="L792" s="27">
        <f t="shared" si="105"/>
        <v>1</v>
      </c>
      <c r="M792" s="27" t="str" cm="1">
        <f t="array" ref="M792">IF(AND(I792&lt;&gt;"CONST",L792=0),INDEX(Source2!A:A,16-BIN2DEC(MID($B792,11,4))),"--")</f>
        <v>--</v>
      </c>
      <c r="N792" s="23" t="str" cm="1">
        <f t="array" ref="N792">IF(AND(I792&lt;&gt;"CONST",L792=0),INDEX('D2'!A:A,4-BIN2DEC(MID($B792,15,2))),"--")</f>
        <v>--</v>
      </c>
      <c r="O792" s="6">
        <f t="shared" si="106"/>
        <v>0</v>
      </c>
      <c r="P792" s="6">
        <f t="shared" si="101"/>
        <v>0</v>
      </c>
      <c r="Q792" s="6">
        <f t="shared" si="102"/>
        <v>0</v>
      </c>
      <c r="R792" s="3" t="str" cm="1">
        <f t="array" ref="R792">INDEX(Types!A:A,1+BIN2DEC(MID($B792,20,2)))</f>
        <v>ALU</v>
      </c>
      <c r="S792" s="3" t="str" cm="1">
        <f t="array" ref="S792">IF(R792="ALU",INDEX(ALUOps!A:A,32-BIN2DEC(MID($B792,22,5))),"")</f>
        <v>SUB</v>
      </c>
      <c r="T792" s="3" t="str" cm="1">
        <f t="array" ref="T792">IF(R792="ALU",INDEX(Tmp!A:A,4-BIN2DEC(MID($B792,27,2))),"")</f>
        <v>tmpA</v>
      </c>
      <c r="U792" s="6">
        <f t="shared" si="107"/>
        <v>0</v>
      </c>
      <c r="V792" t="str" cm="1">
        <f t="array" ref="V792">IF(R792="Jump",INDEX(Jcond!A:A,16-BIN2DEC(MID($B792,22,4))),"")</f>
        <v/>
      </c>
      <c r="W792" t="str">
        <f t="shared" si="108"/>
        <v/>
      </c>
      <c r="X792" s="5" t="str" cm="1">
        <f t="array" ref="X792">IF(R792="Control",INDEX(IC!A:A,16-BIN2DEC(MID($B792,21,4))),"")</f>
        <v/>
      </c>
      <c r="Y792" s="5" t="str" cm="1">
        <f t="array" ref="Y792">IF(X792="CALL",INDEX(Subroutines!A:A,32-BIN2DEC(MID($B792,25,5))),"")</f>
        <v/>
      </c>
      <c r="Z792" s="5" t="str" cm="1">
        <f t="array" ref="Z792">IF(R792="Control",INDEX(EC!A:A,8-BIN2DEC(MID($B792,25,3))),"")</f>
        <v/>
      </c>
      <c r="AA792" s="5" t="str" cm="1">
        <f t="array" ref="AA792">IF(R792="Control",INDEX(SR!A:A,4-BIN2DEC(MID($B792,28,2))),"")</f>
        <v/>
      </c>
    </row>
    <row r="793" spans="1:36" s="9" customFormat="1" ht="15.75" thickBot="1" x14ac:dyDescent="0.3">
      <c r="A793" s="7" t="str">
        <f t="shared" si="103"/>
        <v>317</v>
      </c>
      <c r="B793" s="8" t="s">
        <v>718</v>
      </c>
      <c r="C793" s="38"/>
      <c r="D793" s="10"/>
      <c r="E793" s="10"/>
      <c r="F793" s="10"/>
      <c r="G793" s="10"/>
      <c r="H793" s="10">
        <f t="shared" si="104"/>
        <v>0</v>
      </c>
      <c r="I793" s="30" t="str" cm="1">
        <f t="array" ref="I793">IF(H793=0,INDEX(Source1!A:A, 32-BIN2DEC(LEFT($B793,5))),"--")</f>
        <v>SIGMA</v>
      </c>
      <c r="J793" s="66" t="str">
        <f t="shared" si="100"/>
        <v>--</v>
      </c>
      <c r="K793" s="30" t="str" cm="1">
        <f t="array" ref="K793">IF(H793=0,INDEX(Dest1!A:A,32-BIN2DEC(MID($B793,6,5))),"--")</f>
        <v>A</v>
      </c>
      <c r="L793" s="30">
        <f t="shared" si="105"/>
        <v>1</v>
      </c>
      <c r="M793" s="30" t="str" cm="1">
        <f t="array" ref="M793">IF(AND(I793&lt;&gt;"CONST",L793=0),INDEX(Source2!A:A,16-BIN2DEC(MID($B793,11,4))),"--")</f>
        <v>--</v>
      </c>
      <c r="N793" s="26" t="str" cm="1">
        <f t="array" ref="N793">IF(AND(I793&lt;&gt;"CONST",L793=0),INDEX('D2'!A:A,4-BIN2DEC(MID($B793,15,2))),"--")</f>
        <v>--</v>
      </c>
      <c r="O793" s="11">
        <f t="shared" si="106"/>
        <v>0</v>
      </c>
      <c r="P793" s="11">
        <f t="shared" si="101"/>
        <v>0</v>
      </c>
      <c r="Q793" s="11">
        <f t="shared" si="102"/>
        <v>0</v>
      </c>
      <c r="R793" s="10" t="str" cm="1">
        <f t="array" ref="R793">INDEX(Types!A:A,1+BIN2DEC(MID($B793,20,2)))</f>
        <v>ALU</v>
      </c>
      <c r="S793" s="10" t="str" cm="1">
        <f t="array" ref="S793">IF(R793="ALU",INDEX(ALUOps!A:A,32-BIN2DEC(MID($B793,22,5))),"")</f>
        <v>PASS</v>
      </c>
      <c r="T793" s="10" t="str" cm="1">
        <f t="array" ref="T793">IF(R793="ALU",INDEX(Tmp!A:A,4-BIN2DEC(MID($B793,27,2))),"")</f>
        <v>tmpA</v>
      </c>
      <c r="U793" s="11">
        <f t="shared" si="107"/>
        <v>0</v>
      </c>
      <c r="V793" s="9" t="str" cm="1">
        <f t="array" ref="V793">IF(R793="Jump",INDEX(Jcond!A:A,16-BIN2DEC(MID($B793,22,4))),"")</f>
        <v/>
      </c>
      <c r="W793" s="9" t="str">
        <f t="shared" si="108"/>
        <v/>
      </c>
      <c r="X793" s="54" t="str" cm="1">
        <f t="array" ref="X793">IF(R793="Control",INDEX(IC!A:A,16-BIN2DEC(MID($B793,21,4))),"")</f>
        <v/>
      </c>
      <c r="Y793" s="54" t="str" cm="1">
        <f t="array" ref="Y793">IF(X793="CALL",INDEX(Subroutines!A:A,32-BIN2DEC(MID($B793,25,5))),"")</f>
        <v/>
      </c>
      <c r="Z793" s="54" t="str" cm="1">
        <f t="array" ref="Z793">IF(R793="Control",INDEX(EC!A:A,8-BIN2DEC(MID($B793,25,3))),"")</f>
        <v/>
      </c>
      <c r="AA793" s="54" t="str" cm="1">
        <f t="array" ref="AA793">IF(R793="Control",INDEX(SR!A:A,4-BIN2DEC(MID($B793,28,2))),"")</f>
        <v/>
      </c>
      <c r="AE793" s="60"/>
    </row>
    <row r="794" spans="1:36" x14ac:dyDescent="0.25">
      <c r="A794" s="4" t="str">
        <f t="shared" si="103"/>
        <v>318</v>
      </c>
      <c r="B794" s="2" t="s">
        <v>745</v>
      </c>
      <c r="C794" s="35"/>
      <c r="D794" s="2" t="s">
        <v>741</v>
      </c>
      <c r="E794" s="2" t="s">
        <v>935</v>
      </c>
      <c r="F794" s="2" t="s">
        <v>462</v>
      </c>
      <c r="G794" s="2"/>
      <c r="H794" s="3">
        <f t="shared" si="104"/>
        <v>0</v>
      </c>
      <c r="I794" s="27" t="str" cm="1">
        <f t="array" ref="I794">IF(H794=0,INDEX(Source1!A:A, 32-BIN2DEC(LEFT($B794,5))),"--")</f>
        <v>OP1</v>
      </c>
      <c r="J794" s="63" t="str">
        <f t="shared" si="100"/>
        <v>--</v>
      </c>
      <c r="K794" s="27" t="str" cm="1">
        <f t="array" ref="K794">IF(H794=0,INDEX(Dest1!A:A,32-BIN2DEC(MID($B794,6,5))),"--")</f>
        <v>tmpAL</v>
      </c>
      <c r="L794" s="27">
        <f t="shared" si="105"/>
        <v>1</v>
      </c>
      <c r="M794" s="27" t="str" cm="1">
        <f t="array" ref="M794">IF(AND(I794&lt;&gt;"CONST",L794=0),INDEX(Source2!A:A,16-BIN2DEC(MID($B794,11,4))),"--")</f>
        <v>--</v>
      </c>
      <c r="N794" s="23" t="str" cm="1">
        <f t="array" ref="N794">IF(AND(I794&lt;&gt;"CONST",L794=0),INDEX('D2'!A:A,4-BIN2DEC(MID($B794,15,2))),"--")</f>
        <v>--</v>
      </c>
      <c r="O794" s="6">
        <f t="shared" si="106"/>
        <v>0</v>
      </c>
      <c r="P794" s="6">
        <f t="shared" si="101"/>
        <v>0</v>
      </c>
      <c r="Q794" s="6">
        <f t="shared" si="102"/>
        <v>0</v>
      </c>
      <c r="R794" s="3" t="str" cm="1">
        <f t="array" ref="R794">INDEX(Types!A:A,1+BIN2DEC(MID($B794,20,2)))</f>
        <v>ALU</v>
      </c>
      <c r="S794" s="3" t="str" cm="1">
        <f t="array" ref="S794">IF(R794="ALU",INDEX(ALUOps!A:A,32-BIN2DEC(MID($B794,22,5))),"")</f>
        <v>PASS</v>
      </c>
      <c r="T794" s="3" t="str" cm="1">
        <f t="array" ref="T794">IF(R794="ALU",INDEX(Tmp!A:A,4-BIN2DEC(MID($B794,27,2))),"")</f>
        <v>tmpA</v>
      </c>
      <c r="U794" s="6">
        <f t="shared" si="107"/>
        <v>0</v>
      </c>
      <c r="V794" t="str" cm="1">
        <f t="array" ref="V794">IF(R794="Jump",INDEX(Jcond!A:A,16-BIN2DEC(MID($B794,22,4))),"")</f>
        <v/>
      </c>
      <c r="W794" t="str">
        <f t="shared" si="108"/>
        <v/>
      </c>
      <c r="X794" s="5" t="str" cm="1">
        <f t="array" ref="X794">IF(R794="Control",INDEX(IC!A:A,16-BIN2DEC(MID($B794,21,4))),"")</f>
        <v/>
      </c>
      <c r="Y794" s="5" t="str" cm="1">
        <f t="array" ref="Y794">IF(X794="CALL",INDEX(Subroutines!A:A,32-BIN2DEC(MID($B794,25,5))),"")</f>
        <v/>
      </c>
      <c r="Z794" s="5" t="str" cm="1">
        <f t="array" ref="Z794">IF(R794="Control",INDEX(EC!A:A,8-BIN2DEC(MID($B794,25,3))),"")</f>
        <v/>
      </c>
      <c r="AA794" s="5" t="str" cm="1">
        <f t="array" ref="AA794">IF(R794="Control",INDEX(SR!A:A,4-BIN2DEC(MID($B794,28,2))),"")</f>
        <v/>
      </c>
      <c r="AD794" t="s">
        <v>1366</v>
      </c>
      <c r="AJ794" s="1" t="s">
        <v>742</v>
      </c>
    </row>
    <row r="795" spans="1:36" x14ac:dyDescent="0.25">
      <c r="A795" s="4" t="str">
        <f t="shared" si="103"/>
        <v>319</v>
      </c>
      <c r="B795" s="2" t="s">
        <v>747</v>
      </c>
      <c r="C795" s="35"/>
      <c r="D795" s="3"/>
      <c r="E795" s="3"/>
      <c r="F795" s="3"/>
      <c r="G795" s="3"/>
      <c r="H795" s="3">
        <f t="shared" si="104"/>
        <v>0</v>
      </c>
      <c r="I795" s="27" t="str" cm="1">
        <f t="array" ref="I795">IF(H795=0,INDEX(Source1!A:A, 32-BIN2DEC(LEFT($B795,5))),"--")</f>
        <v>tmpA</v>
      </c>
      <c r="J795" s="63" t="str">
        <f t="shared" si="100"/>
        <v>--</v>
      </c>
      <c r="K795" s="27" t="str" cm="1">
        <f t="array" ref="K795">IF(H795=0,INDEX(Dest1!A:A,32-BIN2DEC(MID($B795,6,5))),"--")</f>
        <v>LC</v>
      </c>
      <c r="L795" s="27">
        <f t="shared" si="105"/>
        <v>0</v>
      </c>
      <c r="M795" s="27" t="str" cm="1">
        <f t="array" ref="M795">IF(AND(I795&lt;&gt;"CONST",L795=0),INDEX(Source2!A:A,16-BIN2DEC(MID($B795,11,4))),"--")</f>
        <v>SIGMA</v>
      </c>
      <c r="N795" s="23" t="str" cm="1">
        <f t="array" ref="N795">IF(AND(I795&lt;&gt;"CONST",L795=0),INDEX('D2'!A:A,4-BIN2DEC(MID($B795,15,2))),"--")</f>
        <v>NULL</v>
      </c>
      <c r="O795" s="6">
        <f t="shared" si="106"/>
        <v>0</v>
      </c>
      <c r="P795" s="6">
        <f t="shared" si="101"/>
        <v>0</v>
      </c>
      <c r="Q795" s="6">
        <f t="shared" si="102"/>
        <v>0</v>
      </c>
      <c r="R795" s="3" t="str" cm="1">
        <f t="array" ref="R795">INDEX(Types!A:A,1+BIN2DEC(MID($B795,20,2)))</f>
        <v>Control</v>
      </c>
      <c r="S795" s="3" t="str" cm="1">
        <f t="array" ref="S795">IF(R795="ALU",INDEX(ALUOps!A:A,32-BIN2DEC(MID($B795,22,5))),"")</f>
        <v/>
      </c>
      <c r="T795" s="3" t="str" cm="1">
        <f t="array" ref="T795">IF(R795="ALU",INDEX(Tmp!A:A,4-BIN2DEC(MID($B795,27,2))),"")</f>
        <v/>
      </c>
      <c r="U795" s="6" t="str">
        <f t="shared" si="107"/>
        <v/>
      </c>
      <c r="V795" t="str" cm="1">
        <f t="array" ref="V795">IF(R795="Jump",INDEX(Jcond!A:A,16-BIN2DEC(MID($B795,22,4))),"")</f>
        <v/>
      </c>
      <c r="W795" t="str">
        <f t="shared" si="108"/>
        <v/>
      </c>
      <c r="X795" s="5" t="str" cm="1">
        <f t="array" ref="X795">IF(R795="Control",INDEX(IC!A:A,16-BIN2DEC(MID($B795,21,4))),"")</f>
        <v>--</v>
      </c>
      <c r="Y795" s="5" t="str" cm="1">
        <f t="array" ref="Y795">IF(X795="CALL",INDEX(Subroutines!A:A,32-BIN2DEC(MID($B795,25,5))),"")</f>
        <v/>
      </c>
      <c r="Z795" s="5" t="str" cm="1">
        <f t="array" ref="Z795">IF(R795="Control",INDEX(EC!A:A,8-BIN2DEC(MID($B795,25,3))),"")</f>
        <v>--</v>
      </c>
      <c r="AA795" s="5" t="str" cm="1">
        <f t="array" ref="AA795">IF(R795="Control",INDEX(SR!A:A,4-BIN2DEC(MID($B795,28,2))),"")</f>
        <v>--</v>
      </c>
    </row>
    <row r="796" spans="1:36" x14ac:dyDescent="0.25">
      <c r="A796" s="4" t="str">
        <f t="shared" si="103"/>
        <v>31A</v>
      </c>
      <c r="B796" s="2" t="s">
        <v>748</v>
      </c>
      <c r="C796" s="35"/>
      <c r="D796" s="3"/>
      <c r="E796" s="3"/>
      <c r="F796" s="3"/>
      <c r="G796" s="3"/>
      <c r="H796" s="3">
        <f t="shared" si="104"/>
        <v>0</v>
      </c>
      <c r="I796" s="27" t="str" cm="1">
        <f t="array" ref="I796">IF(H796=0,INDEX(Source1!A:A, 32-BIN2DEC(LEFT($B796,5))),"--")</f>
        <v>ZERO</v>
      </c>
      <c r="J796" s="63" t="str">
        <f t="shared" si="100"/>
        <v>--</v>
      </c>
      <c r="K796" s="27" t="str" cm="1">
        <f t="array" ref="K796">IF(H796=0,INDEX(Dest1!A:A,32-BIN2DEC(MID($B796,6,5))),"--")</f>
        <v>tmpC</v>
      </c>
      <c r="L796" s="27">
        <f t="shared" si="105"/>
        <v>1</v>
      </c>
      <c r="M796" s="27" t="str" cm="1">
        <f t="array" ref="M796">IF(AND(I796&lt;&gt;"CONST",L796=0),INDEX(Source2!A:A,16-BIN2DEC(MID($B796,11,4))),"--")</f>
        <v>--</v>
      </c>
      <c r="N796" s="23" t="str" cm="1">
        <f t="array" ref="N796">IF(AND(I796&lt;&gt;"CONST",L796=0),INDEX('D2'!A:A,4-BIN2DEC(MID($B796,15,2))),"--")</f>
        <v>--</v>
      </c>
      <c r="O796" s="6">
        <f t="shared" si="106"/>
        <v>0</v>
      </c>
      <c r="P796" s="6">
        <f t="shared" si="101"/>
        <v>0</v>
      </c>
      <c r="Q796" s="6">
        <f t="shared" si="102"/>
        <v>0</v>
      </c>
      <c r="R796" s="3" t="str" cm="1">
        <f t="array" ref="R796">INDEX(Types!A:A,1+BIN2DEC(MID($B796,20,2)))</f>
        <v>Jump</v>
      </c>
      <c r="S796" s="3" t="str" cm="1">
        <f t="array" ref="S796">IF(R796="ALU",INDEX(ALUOps!A:A,32-BIN2DEC(MID($B796,22,5))),"")</f>
        <v/>
      </c>
      <c r="T796" s="3" t="str" cm="1">
        <f t="array" ref="T796">IF(R796="ALU",INDEX(Tmp!A:A,4-BIN2DEC(MID($B796,27,2))),"")</f>
        <v/>
      </c>
      <c r="U796" s="6" t="str">
        <f t="shared" si="107"/>
        <v/>
      </c>
      <c r="V796" t="str" cm="1">
        <f t="array" ref="V796">IF(R796="Jump",INDEX(Jcond!A:A,16-BIN2DEC(MID($B796,22,4))),"")</f>
        <v>JZ</v>
      </c>
      <c r="W796">
        <f t="shared" si="108"/>
        <v>6</v>
      </c>
      <c r="X796" s="5" t="str" cm="1">
        <f t="array" ref="X796">IF(R796="Control",INDEX(IC!A:A,16-BIN2DEC(MID($B796,21,4))),"")</f>
        <v/>
      </c>
      <c r="Y796" s="5" t="str" cm="1">
        <f t="array" ref="Y796">IF(X796="CALL",INDEX(Subroutines!A:A,32-BIN2DEC(MID($B796,25,5))),"")</f>
        <v/>
      </c>
      <c r="Z796" s="5" t="str" cm="1">
        <f t="array" ref="Z796">IF(R796="Control",INDEX(EC!A:A,8-BIN2DEC(MID($B796,25,3))),"")</f>
        <v/>
      </c>
      <c r="AA796" s="5" t="str" cm="1">
        <f t="array" ref="AA796">IF(R796="Control",INDEX(SR!A:A,4-BIN2DEC(MID($B796,28,2))),"")</f>
        <v/>
      </c>
    </row>
    <row r="797" spans="1:36" x14ac:dyDescent="0.25">
      <c r="A797" s="4" t="str">
        <f t="shared" si="103"/>
        <v>31B</v>
      </c>
      <c r="B797" s="2" t="s">
        <v>215</v>
      </c>
      <c r="C797" s="35"/>
      <c r="D797" s="3"/>
      <c r="E797" s="3"/>
      <c r="F797" s="3"/>
      <c r="G797" s="3"/>
      <c r="H797" s="3">
        <f t="shared" si="104"/>
        <v>0</v>
      </c>
      <c r="I797" s="27" t="str" cm="1">
        <f t="array" ref="I797">IF(H797=0,INDEX(Source1!A:A, 32-BIN2DEC(LEFT($B797,5))),"--")</f>
        <v>DI</v>
      </c>
      <c r="J797" s="63" t="str">
        <f t="shared" si="100"/>
        <v>--</v>
      </c>
      <c r="K797" s="27" t="str" cm="1">
        <f t="array" ref="K797">IF(H797=0,INDEX(Dest1!A:A,32-BIN2DEC(MID($B797,6,5))),"--")</f>
        <v>DP</v>
      </c>
      <c r="L797" s="27">
        <f t="shared" si="105"/>
        <v>1</v>
      </c>
      <c r="M797" s="27" t="str" cm="1">
        <f t="array" ref="M797">IF(AND(I797&lt;&gt;"CONST",L797=0),INDEX(Source2!A:A,16-BIN2DEC(MID($B797,11,4))),"--")</f>
        <v>--</v>
      </c>
      <c r="N797" s="23" t="str" cm="1">
        <f t="array" ref="N797">IF(AND(I797&lt;&gt;"CONST",L797=0),INDEX('D2'!A:A,4-BIN2DEC(MID($B797,15,2))),"--")</f>
        <v>--</v>
      </c>
      <c r="O797" s="6">
        <f t="shared" si="106"/>
        <v>0</v>
      </c>
      <c r="P797" s="6">
        <f t="shared" si="101"/>
        <v>0</v>
      </c>
      <c r="Q797" s="6">
        <f t="shared" si="102"/>
        <v>0</v>
      </c>
      <c r="R797" s="3" t="str" cm="1">
        <f t="array" ref="R797">INDEX(Types!A:A,1+BIN2DEC(MID($B797,20,2)))</f>
        <v>Control</v>
      </c>
      <c r="S797" s="3" t="str" cm="1">
        <f t="array" ref="S797">IF(R797="ALU",INDEX(ALUOps!A:A,32-BIN2DEC(MID($B797,22,5))),"")</f>
        <v/>
      </c>
      <c r="T797" s="3" t="str" cm="1">
        <f t="array" ref="T797">IF(R797="ALU",INDEX(Tmp!A:A,4-BIN2DEC(MID($B797,27,2))),"")</f>
        <v/>
      </c>
      <c r="U797" s="6" t="str">
        <f t="shared" si="107"/>
        <v/>
      </c>
      <c r="V797" t="str" cm="1">
        <f t="array" ref="V797">IF(R797="Jump",INDEX(Jcond!A:A,16-BIN2DEC(MID($B797,22,4))),"")</f>
        <v/>
      </c>
      <c r="W797" t="str">
        <f t="shared" si="108"/>
        <v/>
      </c>
      <c r="X797" s="5" t="str" cm="1">
        <f t="array" ref="X797">IF(R797="Control",INDEX(IC!A:A,16-BIN2DEC(MID($B797,21,4))),"")</f>
        <v>--</v>
      </c>
      <c r="Y797" s="5" t="str" cm="1">
        <f t="array" ref="Y797">IF(X797="CALL",INDEX(Subroutines!A:A,32-BIN2DEC(MID($B797,25,5))),"")</f>
        <v/>
      </c>
      <c r="Z797" s="5" t="str" cm="1">
        <f t="array" ref="Z797">IF(R797="Control",INDEX(EC!A:A,8-BIN2DEC(MID($B797,25,3))),"")</f>
        <v>MR</v>
      </c>
      <c r="AA797" s="5" t="str" cm="1">
        <f t="array" ref="AA797">IF(R797="Control",INDEX(SR!A:A,4-BIN2DEC(MID($B797,28,2))),"")</f>
        <v>ES</v>
      </c>
    </row>
    <row r="798" spans="1:36" x14ac:dyDescent="0.25">
      <c r="A798" s="4" t="str">
        <f t="shared" si="103"/>
        <v>31C</v>
      </c>
      <c r="B798" s="2" t="s">
        <v>749</v>
      </c>
      <c r="C798" s="35"/>
      <c r="D798" s="2" t="s">
        <v>746</v>
      </c>
      <c r="E798" s="2" t="s">
        <v>935</v>
      </c>
      <c r="F798" s="2" t="s">
        <v>928</v>
      </c>
      <c r="G798" s="2"/>
      <c r="H798" s="3">
        <f t="shared" si="104"/>
        <v>0</v>
      </c>
      <c r="I798" s="27" t="str" cm="1">
        <f t="array" ref="I798">IF(H798=0,INDEX(Source1!A:A, 32-BIN2DEC(LEFT($B798,5))),"--")</f>
        <v>TEMP</v>
      </c>
      <c r="J798" s="63" t="str">
        <f t="shared" si="100"/>
        <v>--</v>
      </c>
      <c r="K798" s="27" t="str" cm="1">
        <f t="array" ref="K798">IF(H798=0,INDEX(Dest1!A:A,32-BIN2DEC(MID($B798,6,5))),"--")</f>
        <v>tmpB</v>
      </c>
      <c r="L798" s="27">
        <f t="shared" si="105"/>
        <v>1</v>
      </c>
      <c r="M798" s="27" t="str" cm="1">
        <f t="array" ref="M798">IF(AND(I798&lt;&gt;"CONST",L798=0),INDEX(Source2!A:A,16-BIN2DEC(MID($B798,11,4))),"--")</f>
        <v>--</v>
      </c>
      <c r="N798" s="23" t="str" cm="1">
        <f t="array" ref="N798">IF(AND(I798&lt;&gt;"CONST",L798=0),INDEX('D2'!A:A,4-BIN2DEC(MID($B798,15,2))),"--")</f>
        <v>--</v>
      </c>
      <c r="O798" s="6">
        <f t="shared" si="106"/>
        <v>1</v>
      </c>
      <c r="P798" s="6">
        <f t="shared" si="101"/>
        <v>0</v>
      </c>
      <c r="Q798" s="6">
        <f t="shared" si="102"/>
        <v>0</v>
      </c>
      <c r="R798" s="3" t="str" cm="1">
        <f t="array" ref="R798">INDEX(Types!A:A,1+BIN2DEC(MID($B798,20,2)))</f>
        <v>ALU</v>
      </c>
      <c r="S798" s="3" t="str" cm="1">
        <f t="array" ref="S798">IF(R798="ALU",INDEX(ALUOps!A:A,32-BIN2DEC(MID($B798,22,5))),"")</f>
        <v>PASS</v>
      </c>
      <c r="T798" s="3" t="str" cm="1">
        <f t="array" ref="T798">IF(R798="ALU",INDEX(Tmp!A:A,4-BIN2DEC(MID($B798,27,2))),"")</f>
        <v>tmpB</v>
      </c>
      <c r="U798" s="6">
        <f t="shared" si="107"/>
        <v>0</v>
      </c>
      <c r="V798" t="str" cm="1">
        <f t="array" ref="V798">IF(R798="Jump",INDEX(Jcond!A:A,16-BIN2DEC(MID($B798,22,4))),"")</f>
        <v/>
      </c>
      <c r="W798" t="str">
        <f t="shared" si="108"/>
        <v/>
      </c>
      <c r="X798" s="5" t="str" cm="1">
        <f t="array" ref="X798">IF(R798="Control",INDEX(IC!A:A,16-BIN2DEC(MID($B798,21,4))),"")</f>
        <v/>
      </c>
      <c r="Y798" s="5" t="str" cm="1">
        <f t="array" ref="Y798">IF(X798="CALL",INDEX(Subroutines!A:A,32-BIN2DEC(MID($B798,25,5))),"")</f>
        <v/>
      </c>
      <c r="Z798" s="5" t="str" cm="1">
        <f t="array" ref="Z798">IF(R798="Control",INDEX(EC!A:A,8-BIN2DEC(MID($B798,25,3))),"")</f>
        <v/>
      </c>
      <c r="AA798" s="5" t="str" cm="1">
        <f t="array" ref="AA798">IF(R798="Control",INDEX(SR!A:A,4-BIN2DEC(MID($B798,28,2))),"")</f>
        <v/>
      </c>
      <c r="AJ798" s="1" t="s">
        <v>520</v>
      </c>
    </row>
    <row r="799" spans="1:36" x14ac:dyDescent="0.25">
      <c r="A799" s="4" t="str">
        <f t="shared" si="103"/>
        <v>31D</v>
      </c>
      <c r="B799" s="2" t="s">
        <v>369</v>
      </c>
      <c r="C799" s="35"/>
      <c r="D799" s="3"/>
      <c r="E799" s="3"/>
      <c r="F799" s="3"/>
      <c r="G799" s="3"/>
      <c r="H799" s="3">
        <f t="shared" si="104"/>
        <v>0</v>
      </c>
      <c r="I799" s="27" t="str" cm="1">
        <f t="array" ref="I799">IF(H799=0,INDEX(Source1!A:A, 32-BIN2DEC(LEFT($B799,5))),"--")</f>
        <v>SIGMA</v>
      </c>
      <c r="J799" s="63" t="str">
        <f t="shared" si="100"/>
        <v>--</v>
      </c>
      <c r="K799" s="27" t="str" cm="1">
        <f t="array" ref="K799">IF(H799=0,INDEX(Dest1!A:A,32-BIN2DEC(MID($B799,6,5))),"--")</f>
        <v>tmpB</v>
      </c>
      <c r="L799" s="27">
        <f t="shared" si="105"/>
        <v>1</v>
      </c>
      <c r="M799" s="27" t="str" cm="1">
        <f t="array" ref="M799">IF(AND(I799&lt;&gt;"CONST",L799=0),INDEX(Source2!A:A,16-BIN2DEC(MID($B799,11,4))),"--")</f>
        <v>--</v>
      </c>
      <c r="N799" s="23" t="str" cm="1">
        <f t="array" ref="N799">IF(AND(I799&lt;&gt;"CONST",L799=0),INDEX('D2'!A:A,4-BIN2DEC(MID($B799,15,2))),"--")</f>
        <v>--</v>
      </c>
      <c r="O799" s="6">
        <f t="shared" si="106"/>
        <v>0</v>
      </c>
      <c r="P799" s="6">
        <f t="shared" si="101"/>
        <v>0</v>
      </c>
      <c r="Q799" s="6">
        <f t="shared" si="102"/>
        <v>0</v>
      </c>
      <c r="R799" s="3" t="str" cm="1">
        <f t="array" ref="R799">INDEX(Types!A:A,1+BIN2DEC(MID($B799,20,2)))</f>
        <v>ALU</v>
      </c>
      <c r="S799" s="3" t="str" cm="1">
        <f t="array" ref="S799">IF(R799="ALU",INDEX(ALUOps!A:A,32-BIN2DEC(MID($B799,22,5))),"")</f>
        <v>MUL</v>
      </c>
      <c r="T799" s="3" t="str" cm="1">
        <f t="array" ref="T799">IF(R799="ALU",INDEX(Tmp!A:A,4-BIN2DEC(MID($B799,27,2))),"")</f>
        <v>tmpC</v>
      </c>
      <c r="U799" s="6">
        <f t="shared" si="107"/>
        <v>1</v>
      </c>
      <c r="V799" t="str" cm="1">
        <f t="array" ref="V799">IF(R799="Jump",INDEX(Jcond!A:A,16-BIN2DEC(MID($B799,22,4))),"")</f>
        <v/>
      </c>
      <c r="W799" t="str">
        <f t="shared" si="108"/>
        <v/>
      </c>
      <c r="X799" s="5" t="str" cm="1">
        <f t="array" ref="X799">IF(R799="Control",INDEX(IC!A:A,16-BIN2DEC(MID($B799,21,4))),"")</f>
        <v/>
      </c>
      <c r="Y799" s="5" t="str" cm="1">
        <f t="array" ref="Y799">IF(X799="CALL",INDEX(Subroutines!A:A,32-BIN2DEC(MID($B799,25,5))),"")</f>
        <v/>
      </c>
      <c r="Z799" s="5" t="str" cm="1">
        <f t="array" ref="Z799">IF(R799="Control",INDEX(EC!A:A,8-BIN2DEC(MID($B799,25,3))),"")</f>
        <v/>
      </c>
      <c r="AA799" s="5" t="str" cm="1">
        <f t="array" ref="AA799">IF(R799="Control",INDEX(SR!A:A,4-BIN2DEC(MID($B799,28,2))),"")</f>
        <v/>
      </c>
    </row>
    <row r="800" spans="1:36" x14ac:dyDescent="0.25">
      <c r="A800" s="4" t="str">
        <f t="shared" si="103"/>
        <v>31E</v>
      </c>
      <c r="B800" s="2" t="s">
        <v>751</v>
      </c>
      <c r="C800" s="35"/>
      <c r="D800" s="3"/>
      <c r="E800" s="3"/>
      <c r="F800" s="3"/>
      <c r="G800" s="3"/>
      <c r="H800" s="3">
        <f t="shared" si="104"/>
        <v>0</v>
      </c>
      <c r="I800" s="27" t="str" cm="1">
        <f t="array" ref="I800">IF(H800=0,INDEX(Source1!A:A, 32-BIN2DEC(LEFT($B800,5))),"--")</f>
        <v>tmpA</v>
      </c>
      <c r="J800" s="63" t="str">
        <f t="shared" si="100"/>
        <v>--</v>
      </c>
      <c r="K800" s="27" t="str" cm="1">
        <f t="array" ref="K800">IF(H800=0,INDEX(Dest1!A:A,32-BIN2DEC(MID($B800,6,5))),"--")</f>
        <v>TEMP</v>
      </c>
      <c r="L800" s="27">
        <f t="shared" si="105"/>
        <v>1</v>
      </c>
      <c r="M800" s="27" t="str" cm="1">
        <f t="array" ref="M800">IF(AND(I800&lt;&gt;"CONST",L800=0),INDEX(Source2!A:A,16-BIN2DEC(MID($B800,11,4))),"--")</f>
        <v>--</v>
      </c>
      <c r="N800" s="23" t="str" cm="1">
        <f t="array" ref="N800">IF(AND(I800&lt;&gt;"CONST",L800=0),INDEX('D2'!A:A,4-BIN2DEC(MID($B800,15,2))),"--")</f>
        <v>--</v>
      </c>
      <c r="O800" s="6">
        <f t="shared" si="106"/>
        <v>0</v>
      </c>
      <c r="P800" s="6">
        <f t="shared" si="101"/>
        <v>0</v>
      </c>
      <c r="Q800" s="6">
        <f t="shared" si="102"/>
        <v>0</v>
      </c>
      <c r="R800" s="3" t="str" cm="1">
        <f t="array" ref="R800">INDEX(Types!A:A,1+BIN2DEC(MID($B800,20,2)))</f>
        <v>Control</v>
      </c>
      <c r="S800" s="3" t="str" cm="1">
        <f t="array" ref="S800">IF(R800="ALU",INDEX(ALUOps!A:A,32-BIN2DEC(MID($B800,22,5))),"")</f>
        <v/>
      </c>
      <c r="T800" s="3" t="str" cm="1">
        <f t="array" ref="T800">IF(R800="ALU",INDEX(Tmp!A:A,4-BIN2DEC(MID($B800,27,2))),"")</f>
        <v/>
      </c>
      <c r="U800" s="6" t="str">
        <f t="shared" si="107"/>
        <v/>
      </c>
      <c r="V800" t="str" cm="1">
        <f t="array" ref="V800">IF(R800="Jump",INDEX(Jcond!A:A,16-BIN2DEC(MID($B800,22,4))),"")</f>
        <v/>
      </c>
      <c r="W800" t="str">
        <f t="shared" si="108"/>
        <v/>
      </c>
      <c r="X800" s="5" t="str" cm="1">
        <f t="array" ref="X800">IF(R800="Control",INDEX(IC!A:A,16-BIN2DEC(MID($B800,21,4))),"")</f>
        <v>--</v>
      </c>
      <c r="Y800" s="5" t="str" cm="1">
        <f t="array" ref="Y800">IF(X800="CALL",INDEX(Subroutines!A:A,32-BIN2DEC(MID($B800,25,5))),"")</f>
        <v/>
      </c>
      <c r="Z800" s="5" t="str" cm="1">
        <f t="array" ref="Z800">IF(R800="Control",INDEX(EC!A:A,8-BIN2DEC(MID($B800,25,3))),"")</f>
        <v>--</v>
      </c>
      <c r="AA800" s="5" t="str" cm="1">
        <f t="array" ref="AA800">IF(R800="Control",INDEX(SR!A:A,4-BIN2DEC(MID($B800,28,2))),"")</f>
        <v>--</v>
      </c>
    </row>
    <row r="801" spans="1:36" x14ac:dyDescent="0.25">
      <c r="A801" s="4" t="str">
        <f t="shared" si="103"/>
        <v>31F</v>
      </c>
      <c r="B801" s="2" t="s">
        <v>752</v>
      </c>
      <c r="C801" s="35"/>
      <c r="D801" s="3"/>
      <c r="E801" s="3"/>
      <c r="F801" s="3"/>
      <c r="G801" s="3"/>
      <c r="H801" s="3">
        <f t="shared" si="104"/>
        <v>0</v>
      </c>
      <c r="I801" s="27" t="str" cm="1">
        <f t="array" ref="I801">IF(H801=0,INDEX(Source1!A:A, 32-BIN2DEC(LEFT($B801,5))),"--")</f>
        <v>OP2</v>
      </c>
      <c r="J801" s="63" t="str">
        <f t="shared" si="100"/>
        <v>--</v>
      </c>
      <c r="K801" s="27" t="str" cm="1">
        <f t="array" ref="K801">IF(H801=0,INDEX(Dest1!A:A,32-BIN2DEC(MID($B801,6,5))),"--")</f>
        <v>tmpAL</v>
      </c>
      <c r="L801" s="27">
        <f t="shared" si="105"/>
        <v>1</v>
      </c>
      <c r="M801" s="27" t="str" cm="1">
        <f t="array" ref="M801">IF(AND(I801&lt;&gt;"CONST",L801=0),INDEX(Source2!A:A,16-BIN2DEC(MID($B801,11,4))),"--")</f>
        <v>--</v>
      </c>
      <c r="N801" s="23" t="str" cm="1">
        <f t="array" ref="N801">IF(AND(I801&lt;&gt;"CONST",L801=0),INDEX('D2'!A:A,4-BIN2DEC(MID($B801,15,2))),"--")</f>
        <v>--</v>
      </c>
      <c r="O801" s="6">
        <f t="shared" si="106"/>
        <v>0</v>
      </c>
      <c r="P801" s="6">
        <f t="shared" si="101"/>
        <v>0</v>
      </c>
      <c r="Q801" s="6">
        <f t="shared" si="102"/>
        <v>0</v>
      </c>
      <c r="R801" s="3" t="str" cm="1">
        <f t="array" ref="R801">INDEX(Types!A:A,1+BIN2DEC(MID($B801,20,2)))</f>
        <v>ALU</v>
      </c>
      <c r="S801" s="3" t="str" cm="1">
        <f t="array" ref="S801">IF(R801="ALU",INDEX(ALUOps!A:A,32-BIN2DEC(MID($B801,22,5))),"")</f>
        <v>INC</v>
      </c>
      <c r="T801" s="3" t="str" cm="1">
        <f t="array" ref="T801">IF(R801="ALU",INDEX(Tmp!A:A,4-BIN2DEC(MID($B801,27,2))),"")</f>
        <v>tmpA</v>
      </c>
      <c r="U801" s="6">
        <f t="shared" si="107"/>
        <v>0</v>
      </c>
      <c r="V801" t="str" cm="1">
        <f t="array" ref="V801">IF(R801="Jump",INDEX(Jcond!A:A,16-BIN2DEC(MID($B801,22,4))),"")</f>
        <v/>
      </c>
      <c r="W801" t="str">
        <f t="shared" si="108"/>
        <v/>
      </c>
      <c r="X801" s="5" t="str" cm="1">
        <f t="array" ref="X801">IF(R801="Control",INDEX(IC!A:A,16-BIN2DEC(MID($B801,21,4))),"")</f>
        <v/>
      </c>
      <c r="Y801" s="5" t="str" cm="1">
        <f t="array" ref="Y801">IF(X801="CALL",INDEX(Subroutines!A:A,32-BIN2DEC(MID($B801,25,5))),"")</f>
        <v/>
      </c>
      <c r="Z801" s="5" t="str" cm="1">
        <f t="array" ref="Z801">IF(R801="Control",INDEX(EC!A:A,8-BIN2DEC(MID($B801,25,3))),"")</f>
        <v/>
      </c>
      <c r="AA801" s="5" t="str" cm="1">
        <f t="array" ref="AA801">IF(R801="Control",INDEX(SR!A:A,4-BIN2DEC(MID($B801,28,2))),"")</f>
        <v/>
      </c>
    </row>
    <row r="802" spans="1:36" x14ac:dyDescent="0.25">
      <c r="A802" s="4" t="str">
        <f t="shared" si="103"/>
        <v>320</v>
      </c>
      <c r="B802" s="2" t="s">
        <v>753</v>
      </c>
      <c r="C802" s="35"/>
      <c r="D802" s="2" t="s">
        <v>750</v>
      </c>
      <c r="E802" s="2" t="s">
        <v>935</v>
      </c>
      <c r="F802" s="2" t="s">
        <v>488</v>
      </c>
      <c r="G802" s="2"/>
      <c r="H802" s="3">
        <f t="shared" si="104"/>
        <v>0</v>
      </c>
      <c r="I802" s="27" t="str" cm="1">
        <f t="array" ref="I802">IF(H802=0,INDEX(Source1!A:A, 32-BIN2DEC(LEFT($B802,5))),"--")</f>
        <v>OP1</v>
      </c>
      <c r="J802" s="63" t="str">
        <f t="shared" si="100"/>
        <v>--</v>
      </c>
      <c r="K802" s="27" t="str" cm="1">
        <f t="array" ref="K802">IF(H802=0,INDEX(Dest1!A:A,32-BIN2DEC(MID($B802,6,5))),"--")</f>
        <v>tmpAL</v>
      </c>
      <c r="L802" s="27">
        <f t="shared" si="105"/>
        <v>0</v>
      </c>
      <c r="M802" s="27" t="str" cm="1">
        <f t="array" ref="M802">IF(AND(I802&lt;&gt;"CONST",L802=0),INDEX(Source2!A:A,16-BIN2DEC(MID($B802,11,4))),"--")</f>
        <v>SIGMA</v>
      </c>
      <c r="N802" s="23" t="str" cm="1">
        <f t="array" ref="N802">IF(AND(I802&lt;&gt;"CONST",L802=0),INDEX('D2'!A:A,4-BIN2DEC(MID($B802,15,2))),"--")</f>
        <v>tmpB</v>
      </c>
      <c r="O802" s="6">
        <f t="shared" si="106"/>
        <v>0</v>
      </c>
      <c r="P802" s="6">
        <f t="shared" si="101"/>
        <v>0</v>
      </c>
      <c r="Q802" s="6">
        <f t="shared" si="102"/>
        <v>0</v>
      </c>
      <c r="R802" s="3" t="str" cm="1">
        <f t="array" ref="R802">INDEX(Types!A:A,1+BIN2DEC(MID($B802,20,2)))</f>
        <v>ALU</v>
      </c>
      <c r="S802" s="3" t="str" cm="1">
        <f t="array" ref="S802">IF(R802="ALU",INDEX(ALUOps!A:A,32-BIN2DEC(MID($B802,22,5))),"")</f>
        <v>ADD</v>
      </c>
      <c r="T802" s="3" t="str" cm="1">
        <f t="array" ref="T802">IF(R802="ALU",INDEX(Tmp!A:A,4-BIN2DEC(MID($B802,27,2))),"")</f>
        <v>tmpA</v>
      </c>
      <c r="U802" s="6">
        <f t="shared" si="107"/>
        <v>0</v>
      </c>
      <c r="V802" t="str" cm="1">
        <f t="array" ref="V802">IF(R802="Jump",INDEX(Jcond!A:A,16-BIN2DEC(MID($B802,22,4))),"")</f>
        <v/>
      </c>
      <c r="W802" t="str">
        <f t="shared" si="108"/>
        <v/>
      </c>
      <c r="X802" s="5" t="str" cm="1">
        <f t="array" ref="X802">IF(R802="Control",INDEX(IC!A:A,16-BIN2DEC(MID($B802,21,4))),"")</f>
        <v/>
      </c>
      <c r="Y802" s="5" t="str" cm="1">
        <f t="array" ref="Y802">IF(X802="CALL",INDEX(Subroutines!A:A,32-BIN2DEC(MID($B802,25,5))),"")</f>
        <v/>
      </c>
      <c r="Z802" s="5" t="str" cm="1">
        <f t="array" ref="Z802">IF(R802="Control",INDEX(EC!A:A,8-BIN2DEC(MID($B802,25,3))),"")</f>
        <v/>
      </c>
      <c r="AA802" s="5" t="str" cm="1">
        <f t="array" ref="AA802">IF(R802="Control",INDEX(SR!A:A,4-BIN2DEC(MID($B802,28,2))),"")</f>
        <v/>
      </c>
      <c r="AJ802" s="1" t="s">
        <v>742</v>
      </c>
    </row>
    <row r="803" spans="1:36" x14ac:dyDescent="0.25">
      <c r="A803" s="4" t="str">
        <f t="shared" si="103"/>
        <v>321</v>
      </c>
      <c r="B803" s="2" t="s">
        <v>427</v>
      </c>
      <c r="C803" s="35"/>
      <c r="D803" s="3"/>
      <c r="E803" s="3"/>
      <c r="F803" s="3"/>
      <c r="G803" s="3"/>
      <c r="H803" s="3">
        <f t="shared" si="104"/>
        <v>0</v>
      </c>
      <c r="I803" s="27" t="str" cm="1">
        <f t="array" ref="I803">IF(H803=0,INDEX(Source1!A:A, 32-BIN2DEC(LEFT($B803,5))),"--")</f>
        <v>SIGMA</v>
      </c>
      <c r="J803" s="63" t="str">
        <f t="shared" si="100"/>
        <v>--</v>
      </c>
      <c r="K803" s="27" t="str" cm="1">
        <f t="array" ref="K803">IF(H803=0,INDEX(Dest1!A:A,32-BIN2DEC(MID($B803,6,5))),"--")</f>
        <v>tmpC</v>
      </c>
      <c r="L803" s="27">
        <f t="shared" si="105"/>
        <v>1</v>
      </c>
      <c r="M803" s="27" t="str" cm="1">
        <f t="array" ref="M803">IF(AND(I803&lt;&gt;"CONST",L803=0),INDEX(Source2!A:A,16-BIN2DEC(MID($B803,11,4))),"--")</f>
        <v>--</v>
      </c>
      <c r="N803" s="23" t="str" cm="1">
        <f t="array" ref="N803">IF(AND(I803&lt;&gt;"CONST",L803=0),INDEX('D2'!A:A,4-BIN2DEC(MID($B803,15,2))),"--")</f>
        <v>--</v>
      </c>
      <c r="O803" s="6">
        <f t="shared" si="106"/>
        <v>0</v>
      </c>
      <c r="P803" s="6">
        <f t="shared" si="101"/>
        <v>0</v>
      </c>
      <c r="Q803" s="6">
        <f t="shared" si="102"/>
        <v>0</v>
      </c>
      <c r="R803" s="3" t="str" cm="1">
        <f t="array" ref="R803">INDEX(Types!A:A,1+BIN2DEC(MID($B803,20,2)))</f>
        <v>Control</v>
      </c>
      <c r="S803" s="3" t="str" cm="1">
        <f t="array" ref="S803">IF(R803="ALU",INDEX(ALUOps!A:A,32-BIN2DEC(MID($B803,22,5))),"")</f>
        <v/>
      </c>
      <c r="T803" s="3" t="str" cm="1">
        <f t="array" ref="T803">IF(R803="ALU",INDEX(Tmp!A:A,4-BIN2DEC(MID($B803,27,2))),"")</f>
        <v/>
      </c>
      <c r="U803" s="6" t="str">
        <f t="shared" si="107"/>
        <v/>
      </c>
      <c r="V803" t="str" cm="1">
        <f t="array" ref="V803">IF(R803="Jump",INDEX(Jcond!A:A,16-BIN2DEC(MID($B803,22,4))),"")</f>
        <v/>
      </c>
      <c r="W803" t="str">
        <f t="shared" si="108"/>
        <v/>
      </c>
      <c r="X803" s="5" t="str" cm="1">
        <f t="array" ref="X803">IF(R803="Control",INDEX(IC!A:A,16-BIN2DEC(MID($B803,21,4))),"")</f>
        <v>--</v>
      </c>
      <c r="Y803" s="5" t="str" cm="1">
        <f t="array" ref="Y803">IF(X803="CALL",INDEX(Subroutines!A:A,32-BIN2DEC(MID($B803,25,5))),"")</f>
        <v/>
      </c>
      <c r="Z803" s="5" t="str" cm="1">
        <f t="array" ref="Z803">IF(R803="Control",INDEX(EC!A:A,8-BIN2DEC(MID($B803,25,3))),"")</f>
        <v>--</v>
      </c>
      <c r="AA803" s="5" t="str" cm="1">
        <f t="array" ref="AA803">IF(R803="Control",INDEX(SR!A:A,4-BIN2DEC(MID($B803,28,2))),"")</f>
        <v>--</v>
      </c>
    </row>
    <row r="804" spans="1:36" x14ac:dyDescent="0.25">
      <c r="A804" s="4" t="str">
        <f t="shared" si="103"/>
        <v>322</v>
      </c>
      <c r="B804" s="2" t="s">
        <v>755</v>
      </c>
      <c r="C804" s="35"/>
      <c r="D804" s="3"/>
      <c r="E804" s="3"/>
      <c r="F804" s="3"/>
      <c r="G804" s="3"/>
      <c r="H804" s="3">
        <f t="shared" si="104"/>
        <v>0</v>
      </c>
      <c r="I804" s="27" t="str" cm="1">
        <f t="array" ref="I804">IF(H804=0,INDEX(Source1!A:A, 32-BIN2DEC(LEFT($B804,5))),"--")</f>
        <v>tmpB</v>
      </c>
      <c r="J804" s="63" t="str">
        <f t="shared" si="100"/>
        <v>--</v>
      </c>
      <c r="K804" s="27" t="str" cm="1">
        <f t="array" ref="K804">IF(H804=0,INDEX(Dest1!A:A,32-BIN2DEC(MID($B804,6,5))),"--")</f>
        <v>LC</v>
      </c>
      <c r="L804" s="27">
        <f t="shared" si="105"/>
        <v>1</v>
      </c>
      <c r="M804" s="27" t="str" cm="1">
        <f t="array" ref="M804">IF(AND(I804&lt;&gt;"CONST",L804=0),INDEX(Source2!A:A,16-BIN2DEC(MID($B804,11,4))),"--")</f>
        <v>--</v>
      </c>
      <c r="N804" s="23" t="str" cm="1">
        <f t="array" ref="N804">IF(AND(I804&lt;&gt;"CONST",L804=0),INDEX('D2'!A:A,4-BIN2DEC(MID($B804,15,2))),"--")</f>
        <v>--</v>
      </c>
      <c r="O804" s="6">
        <f t="shared" si="106"/>
        <v>0</v>
      </c>
      <c r="P804" s="6">
        <f t="shared" si="101"/>
        <v>0</v>
      </c>
      <c r="Q804" s="6">
        <f t="shared" si="102"/>
        <v>0</v>
      </c>
      <c r="R804" s="3" t="str" cm="1">
        <f t="array" ref="R804">INDEX(Types!A:A,1+BIN2DEC(MID($B804,20,2)))</f>
        <v>Control</v>
      </c>
      <c r="S804" s="3" t="str" cm="1">
        <f t="array" ref="S804">IF(R804="ALU",INDEX(ALUOps!A:A,32-BIN2DEC(MID($B804,22,5))),"")</f>
        <v/>
      </c>
      <c r="T804" s="3" t="str" cm="1">
        <f t="array" ref="T804">IF(R804="ALU",INDEX(Tmp!A:A,4-BIN2DEC(MID($B804,27,2))),"")</f>
        <v/>
      </c>
      <c r="U804" s="6" t="str">
        <f t="shared" si="107"/>
        <v/>
      </c>
      <c r="V804" t="str" cm="1">
        <f t="array" ref="V804">IF(R804="Jump",INDEX(Jcond!A:A,16-BIN2DEC(MID($B804,22,4))),"")</f>
        <v/>
      </c>
      <c r="W804" t="str">
        <f t="shared" si="108"/>
        <v/>
      </c>
      <c r="X804" s="5" t="str" cm="1">
        <f t="array" ref="X804">IF(R804="Control",INDEX(IC!A:A,16-BIN2DEC(MID($B804,21,4))),"")</f>
        <v>--</v>
      </c>
      <c r="Y804" s="5" t="str" cm="1">
        <f t="array" ref="Y804">IF(X804="CALL",INDEX(Subroutines!A:A,32-BIN2DEC(MID($B804,25,5))),"")</f>
        <v/>
      </c>
      <c r="Z804" s="5" t="str" cm="1">
        <f t="array" ref="Z804">IF(R804="Control",INDEX(EC!A:A,8-BIN2DEC(MID($B804,25,3))),"")</f>
        <v>--</v>
      </c>
      <c r="AA804" s="5" t="str" cm="1">
        <f t="array" ref="AA804">IF(R804="Control",INDEX(SR!A:A,4-BIN2DEC(MID($B804,28,2))),"")</f>
        <v>--</v>
      </c>
    </row>
    <row r="805" spans="1:36" x14ac:dyDescent="0.25">
      <c r="A805" s="4" t="str">
        <f t="shared" si="103"/>
        <v>323</v>
      </c>
      <c r="B805" s="2" t="s">
        <v>756</v>
      </c>
      <c r="C805" s="35"/>
      <c r="D805" s="3"/>
      <c r="E805" s="3"/>
      <c r="F805" s="3"/>
      <c r="G805" s="3"/>
      <c r="H805" s="3">
        <f t="shared" si="104"/>
        <v>0</v>
      </c>
      <c r="I805" s="27" t="str" cm="1">
        <f t="array" ref="I805">IF(H805=0,INDEX(Source1!A:A, 32-BIN2DEC(LEFT($B805,5))),"--")</f>
        <v>CONST</v>
      </c>
      <c r="J805" s="63">
        <f t="shared" si="100"/>
        <v>15</v>
      </c>
      <c r="K805" s="27" t="str" cm="1">
        <f t="array" ref="K805">IF(H805=0,INDEX(Dest1!A:A,32-BIN2DEC(MID($B805,6,5))),"--")</f>
        <v>tmpB</v>
      </c>
      <c r="L805" s="27">
        <f t="shared" si="105"/>
        <v>0</v>
      </c>
      <c r="M805" s="27" t="str" cm="1">
        <f t="array" ref="M805">IF(AND(I805&lt;&gt;"CONST",L805=0),INDEX(Source2!A:A,16-BIN2DEC(MID($B805,11,4))),"--")</f>
        <v>--</v>
      </c>
      <c r="N805" s="23" t="str" cm="1">
        <f t="array" ref="N805">IF(AND(I805&lt;&gt;"CONST",L805=0),INDEX('D2'!A:A,4-BIN2DEC(MID($B805,15,2))),"--")</f>
        <v>--</v>
      </c>
      <c r="O805" s="6">
        <f t="shared" si="106"/>
        <v>0</v>
      </c>
      <c r="P805" s="6">
        <f t="shared" si="101"/>
        <v>0</v>
      </c>
      <c r="Q805" s="6">
        <f t="shared" si="102"/>
        <v>0</v>
      </c>
      <c r="R805" s="3" t="str" cm="1">
        <f t="array" ref="R805">INDEX(Types!A:A,1+BIN2DEC(MID($B805,20,2)))</f>
        <v>ALU</v>
      </c>
      <c r="S805" s="3" t="str" cm="1">
        <f t="array" ref="S805">IF(R805="ALU",INDEX(ALUOps!A:A,32-BIN2DEC(MID($B805,22,5))),"")</f>
        <v>AND</v>
      </c>
      <c r="T805" s="3" t="str" cm="1">
        <f t="array" ref="T805">IF(R805="ALU",INDEX(Tmp!A:A,4-BIN2DEC(MID($B805,27,2))),"")</f>
        <v>tmpC</v>
      </c>
      <c r="U805" s="6">
        <f t="shared" si="107"/>
        <v>0</v>
      </c>
      <c r="V805" t="str" cm="1">
        <f t="array" ref="V805">IF(R805="Jump",INDEX(Jcond!A:A,16-BIN2DEC(MID($B805,22,4))),"")</f>
        <v/>
      </c>
      <c r="W805" t="str">
        <f t="shared" si="108"/>
        <v/>
      </c>
      <c r="X805" s="5" t="str" cm="1">
        <f t="array" ref="X805">IF(R805="Control",INDEX(IC!A:A,16-BIN2DEC(MID($B805,21,4))),"")</f>
        <v/>
      </c>
      <c r="Y805" s="5" t="str" cm="1">
        <f t="array" ref="Y805">IF(X805="CALL",INDEX(Subroutines!A:A,32-BIN2DEC(MID($B805,25,5))),"")</f>
        <v/>
      </c>
      <c r="Z805" s="5" t="str" cm="1">
        <f t="array" ref="Z805">IF(R805="Control",INDEX(EC!A:A,8-BIN2DEC(MID($B805,25,3))),"")</f>
        <v/>
      </c>
      <c r="AA805" s="5" t="str" cm="1">
        <f t="array" ref="AA805">IF(R805="Control",INDEX(SR!A:A,4-BIN2DEC(MID($B805,28,2))),"")</f>
        <v/>
      </c>
    </row>
    <row r="806" spans="1:36" x14ac:dyDescent="0.25">
      <c r="A806" s="4" t="str">
        <f t="shared" si="103"/>
        <v>324</v>
      </c>
      <c r="B806" s="2" t="s">
        <v>757</v>
      </c>
      <c r="C806" s="35"/>
      <c r="D806" s="2" t="s">
        <v>754</v>
      </c>
      <c r="E806" s="2" t="s">
        <v>935</v>
      </c>
      <c r="F806" s="2" t="s">
        <v>932</v>
      </c>
      <c r="G806" s="2"/>
      <c r="H806" s="3">
        <f t="shared" si="104"/>
        <v>0</v>
      </c>
      <c r="I806" s="27" t="str" cm="1">
        <f t="array" ref="I806">IF(H806=0,INDEX(Source1!A:A, 32-BIN2DEC(LEFT($B806,5))),"--")</f>
        <v>OP1</v>
      </c>
      <c r="J806" s="63" t="str">
        <f t="shared" si="100"/>
        <v>--</v>
      </c>
      <c r="K806" s="27" t="str" cm="1">
        <f t="array" ref="K806">IF(H806=0,INDEX(Dest1!A:A,32-BIN2DEC(MID($B806,6,5))),"--")</f>
        <v>tmpAL</v>
      </c>
      <c r="L806" s="27">
        <f t="shared" si="105"/>
        <v>1</v>
      </c>
      <c r="M806" s="27" t="str" cm="1">
        <f t="array" ref="M806">IF(AND(I806&lt;&gt;"CONST",L806=0),INDEX(Source2!A:A,16-BIN2DEC(MID($B806,11,4))),"--")</f>
        <v>--</v>
      </c>
      <c r="N806" s="23" t="str" cm="1">
        <f t="array" ref="N806">IF(AND(I806&lt;&gt;"CONST",L806=0),INDEX('D2'!A:A,4-BIN2DEC(MID($B806,15,2))),"--")</f>
        <v>--</v>
      </c>
      <c r="O806" s="6">
        <f t="shared" si="106"/>
        <v>0</v>
      </c>
      <c r="P806" s="6">
        <f t="shared" si="101"/>
        <v>0</v>
      </c>
      <c r="Q806" s="6">
        <f t="shared" si="102"/>
        <v>0</v>
      </c>
      <c r="R806" s="3" t="str" cm="1">
        <f t="array" ref="R806">INDEX(Types!A:A,1+BIN2DEC(MID($B806,20,2)))</f>
        <v>Control</v>
      </c>
      <c r="S806" s="3" t="str" cm="1">
        <f t="array" ref="S806">IF(R806="ALU",INDEX(ALUOps!A:A,32-BIN2DEC(MID($B806,22,5))),"")</f>
        <v/>
      </c>
      <c r="T806" s="3" t="str" cm="1">
        <f t="array" ref="T806">IF(R806="ALU",INDEX(Tmp!A:A,4-BIN2DEC(MID($B806,27,2))),"")</f>
        <v/>
      </c>
      <c r="U806" s="6" t="str">
        <f t="shared" si="107"/>
        <v/>
      </c>
      <c r="V806" t="str" cm="1">
        <f t="array" ref="V806">IF(R806="Jump",INDEX(Jcond!A:A,16-BIN2DEC(MID($B806,22,4))),"")</f>
        <v/>
      </c>
      <c r="W806" t="str">
        <f t="shared" si="108"/>
        <v/>
      </c>
      <c r="X806" s="5" t="str" cm="1">
        <f t="array" ref="X806">IF(R806="Control",INDEX(IC!A:A,16-BIN2DEC(MID($B806,21,4))),"")</f>
        <v>--</v>
      </c>
      <c r="Y806" s="5" t="str" cm="1">
        <f t="array" ref="Y806">IF(X806="CALL",INDEX(Subroutines!A:A,32-BIN2DEC(MID($B806,25,5))),"")</f>
        <v/>
      </c>
      <c r="Z806" s="5" t="str" cm="1">
        <f t="array" ref="Z806">IF(R806="Control",INDEX(EC!A:A,8-BIN2DEC(MID($B806,25,3))),"")</f>
        <v>--</v>
      </c>
      <c r="AA806" s="5" t="str" cm="1">
        <f t="array" ref="AA806">IF(R806="Control",INDEX(SR!A:A,4-BIN2DEC(MID($B806,28,2))),"")</f>
        <v>--</v>
      </c>
      <c r="AJ806" s="1" t="s">
        <v>742</v>
      </c>
    </row>
    <row r="807" spans="1:36" x14ac:dyDescent="0.25">
      <c r="A807" s="4" t="str">
        <f t="shared" si="103"/>
        <v>325</v>
      </c>
      <c r="B807" s="2" t="s">
        <v>760</v>
      </c>
      <c r="C807" s="35"/>
      <c r="D807" s="3"/>
      <c r="E807" s="3"/>
      <c r="F807" s="3"/>
      <c r="G807" s="3"/>
      <c r="H807" s="3">
        <f t="shared" si="104"/>
        <v>0</v>
      </c>
      <c r="I807" s="27" t="str" cm="1">
        <f t="array" ref="I807">IF(H807=0,INDEX(Source1!A:A, 32-BIN2DEC(LEFT($B807,5))),"--")</f>
        <v>SIGMA</v>
      </c>
      <c r="J807" s="63" t="str">
        <f t="shared" si="100"/>
        <v>--</v>
      </c>
      <c r="K807" s="27" t="str" cm="1">
        <f t="array" ref="K807">IF(H807=0,INDEX(Dest1!A:A,32-BIN2DEC(MID($B807,6,5))),"--")</f>
        <v>OP1</v>
      </c>
      <c r="L807" s="27">
        <f t="shared" si="105"/>
        <v>1</v>
      </c>
      <c r="M807" s="27" t="str" cm="1">
        <f t="array" ref="M807">IF(AND(I807&lt;&gt;"CONST",L807=0),INDEX(Source2!A:A,16-BIN2DEC(MID($B807,11,4))),"--")</f>
        <v>--</v>
      </c>
      <c r="N807" s="23" t="str" cm="1">
        <f t="array" ref="N807">IF(AND(I807&lt;&gt;"CONST",L807=0),INDEX('D2'!A:A,4-BIN2DEC(MID($B807,15,2))),"--")</f>
        <v>--</v>
      </c>
      <c r="O807" s="6">
        <f t="shared" si="106"/>
        <v>0</v>
      </c>
      <c r="P807" s="6">
        <f t="shared" si="101"/>
        <v>0</v>
      </c>
      <c r="Q807" s="6">
        <f t="shared" si="102"/>
        <v>0</v>
      </c>
      <c r="R807" s="3" t="str" cm="1">
        <f t="array" ref="R807">INDEX(Types!A:A,1+BIN2DEC(MID($B807,20,2)))</f>
        <v>ALU</v>
      </c>
      <c r="S807" s="3" t="str" cm="1">
        <f t="array" ref="S807">IF(R807="ALU",INDEX(ALUOps!A:A,32-BIN2DEC(MID($B807,22,5))),"")</f>
        <v>SUB</v>
      </c>
      <c r="T807" s="3" t="str" cm="1">
        <f t="array" ref="T807">IF(R807="ALU",INDEX(Tmp!A:A,4-BIN2DEC(MID($B807,27,2))),"")</f>
        <v>tmpC</v>
      </c>
      <c r="U807" s="6">
        <f t="shared" si="107"/>
        <v>0</v>
      </c>
      <c r="V807" t="str" cm="1">
        <f t="array" ref="V807">IF(R807="Jump",INDEX(Jcond!A:A,16-BIN2DEC(MID($B807,22,4))),"")</f>
        <v/>
      </c>
      <c r="W807" t="str">
        <f t="shared" si="108"/>
        <v/>
      </c>
      <c r="X807" s="5" t="str" cm="1">
        <f t="array" ref="X807">IF(R807="Control",INDEX(IC!A:A,16-BIN2DEC(MID($B807,21,4))),"")</f>
        <v/>
      </c>
      <c r="Y807" s="5" t="str" cm="1">
        <f t="array" ref="Y807">IF(X807="CALL",INDEX(Subroutines!A:A,32-BIN2DEC(MID($B807,25,5))),"")</f>
        <v/>
      </c>
      <c r="Z807" s="5" t="str" cm="1">
        <f t="array" ref="Z807">IF(R807="Control",INDEX(EC!A:A,8-BIN2DEC(MID($B807,25,3))),"")</f>
        <v/>
      </c>
      <c r="AA807" s="5" t="str" cm="1">
        <f t="array" ref="AA807">IF(R807="Control",INDEX(SR!A:A,4-BIN2DEC(MID($B807,28,2))),"")</f>
        <v/>
      </c>
    </row>
    <row r="808" spans="1:36" x14ac:dyDescent="0.25">
      <c r="A808" s="4" t="str">
        <f t="shared" si="103"/>
        <v>326</v>
      </c>
      <c r="B808" s="2" t="s">
        <v>761</v>
      </c>
      <c r="C808" s="35"/>
      <c r="D808" s="3"/>
      <c r="E808" s="3"/>
      <c r="F808" s="3"/>
      <c r="G808" s="3"/>
      <c r="H808" s="3">
        <f t="shared" si="104"/>
        <v>0</v>
      </c>
      <c r="I808" s="27" t="str" cm="1">
        <f t="array" ref="I808">IF(H808=0,INDEX(Source1!A:A, 32-BIN2DEC(LEFT($B808,5))),"--")</f>
        <v>A</v>
      </c>
      <c r="J808" s="63" t="str">
        <f t="shared" si="100"/>
        <v>--</v>
      </c>
      <c r="K808" s="27" t="str" cm="1">
        <f t="array" ref="K808">IF(H808=0,INDEX(Dest1!A:A,32-BIN2DEC(MID($B808,6,5))),"--")</f>
        <v>tmpB</v>
      </c>
      <c r="L808" s="27">
        <f t="shared" si="105"/>
        <v>0</v>
      </c>
      <c r="M808" s="27" t="str" cm="1">
        <f t="array" ref="M808">IF(AND(I808&lt;&gt;"CONST",L808=0),INDEX(Source2!A:A,16-BIN2DEC(MID($B808,11,4))),"--")</f>
        <v>SIGMA</v>
      </c>
      <c r="N808" s="23" t="str" cm="1">
        <f t="array" ref="N808">IF(AND(I808&lt;&gt;"CONST",L808=0),INDEX('D2'!A:A,4-BIN2DEC(MID($B808,15,2))),"--")</f>
        <v>NULL</v>
      </c>
      <c r="O808" s="6">
        <f t="shared" si="106"/>
        <v>0</v>
      </c>
      <c r="P808" s="6">
        <f t="shared" si="101"/>
        <v>1</v>
      </c>
      <c r="Q808" s="6">
        <f t="shared" si="102"/>
        <v>0</v>
      </c>
      <c r="R808" s="3" t="str" cm="1">
        <f t="array" ref="R808">INDEX(Types!A:A,1+BIN2DEC(MID($B808,20,2)))</f>
        <v>Control</v>
      </c>
      <c r="S808" s="3" t="str" cm="1">
        <f t="array" ref="S808">IF(R808="ALU",INDEX(ALUOps!A:A,32-BIN2DEC(MID($B808,22,5))),"")</f>
        <v/>
      </c>
      <c r="T808" s="3" t="str" cm="1">
        <f t="array" ref="T808">IF(R808="ALU",INDEX(Tmp!A:A,4-BIN2DEC(MID($B808,27,2))),"")</f>
        <v/>
      </c>
      <c r="U808" s="6" t="str">
        <f t="shared" si="107"/>
        <v/>
      </c>
      <c r="V808" t="str" cm="1">
        <f t="array" ref="V808">IF(R808="Jump",INDEX(Jcond!A:A,16-BIN2DEC(MID($B808,22,4))),"")</f>
        <v/>
      </c>
      <c r="W808" t="str">
        <f t="shared" si="108"/>
        <v/>
      </c>
      <c r="X808" s="5" t="str" cm="1">
        <f t="array" ref="X808">IF(R808="Control",INDEX(IC!A:A,16-BIN2DEC(MID($B808,21,4))),"")</f>
        <v>CALL</v>
      </c>
      <c r="Y808" s="5" t="str" cm="1">
        <f t="array" ref="Y808">IF(X808="CALL",INDEX(Subroutines!A:A,32-BIN2DEC(MID($B808,25,5))),"")</f>
        <v>EXT</v>
      </c>
      <c r="Z808" s="5" t="str" cm="1">
        <f t="array" ref="Z808">IF(R808="Control",INDEX(EC!A:A,8-BIN2DEC(MID($B808,25,3))),"")</f>
        <v>{3}</v>
      </c>
      <c r="AA808" s="5" t="str" cm="1">
        <f t="array" ref="AA808">IF(R808="Control",INDEX(SR!A:A,4-BIN2DEC(MID($B808,28,2))),"")</f>
        <v>SS</v>
      </c>
    </row>
    <row r="809" spans="1:36" s="20" customFormat="1" ht="15.75" thickBot="1" x14ac:dyDescent="0.3">
      <c r="A809" s="17" t="str">
        <f t="shared" si="103"/>
        <v>327</v>
      </c>
      <c r="B809" s="18" t="s">
        <v>4</v>
      </c>
      <c r="C809" s="37"/>
      <c r="D809" s="19"/>
      <c r="E809" s="19"/>
      <c r="F809" s="19"/>
      <c r="G809" s="19"/>
      <c r="H809" s="19">
        <f t="shared" si="104"/>
        <v>1</v>
      </c>
      <c r="I809" s="29" t="str" cm="1">
        <f t="array" ref="I809">IF(H809=0,INDEX(Source1!A:A, 32-BIN2DEC(LEFT($B809,5))),"--")</f>
        <v>--</v>
      </c>
      <c r="J809" s="65" t="str">
        <f t="shared" si="100"/>
        <v>--</v>
      </c>
      <c r="K809" s="29" t="str" cm="1">
        <f t="array" ref="K809">IF(H809=0,INDEX(Dest1!A:A,32-BIN2DEC(MID($B809,6,5))),"--")</f>
        <v>--</v>
      </c>
      <c r="L809" s="29">
        <f t="shared" si="105"/>
        <v>1</v>
      </c>
      <c r="M809" s="29" t="str" cm="1">
        <f t="array" ref="M809">IF(AND(I809&lt;&gt;"CONST",L809=0),INDEX(Source2!A:A,16-BIN2DEC(MID($B809,11,4))),"--")</f>
        <v>--</v>
      </c>
      <c r="N809" s="25" t="str" cm="1">
        <f t="array" ref="N809">IF(AND(I809&lt;&gt;"CONST",L809=0),INDEX('D2'!A:A,4-BIN2DEC(MID($B809,15,2))),"--")</f>
        <v>--</v>
      </c>
      <c r="O809" s="21">
        <f t="shared" si="106"/>
        <v>0</v>
      </c>
      <c r="P809" s="21">
        <f t="shared" si="101"/>
        <v>0</v>
      </c>
      <c r="Q809" s="21">
        <f t="shared" si="102"/>
        <v>0</v>
      </c>
      <c r="R809" s="19" t="str" cm="1">
        <f t="array" ref="R809">INDEX(Types!A:A,1+BIN2DEC(MID($B809,20,2)))</f>
        <v>Control</v>
      </c>
      <c r="S809" s="19" t="str" cm="1">
        <f t="array" ref="S809">IF(R809="ALU",INDEX(ALUOps!A:A,32-BIN2DEC(MID($B809,22,5))),"")</f>
        <v/>
      </c>
      <c r="T809" s="19" t="str" cm="1">
        <f t="array" ref="T809">IF(R809="ALU",INDEX(Tmp!A:A,4-BIN2DEC(MID($B809,27,2))),"")</f>
        <v/>
      </c>
      <c r="U809" s="21" t="str">
        <f t="shared" si="107"/>
        <v/>
      </c>
      <c r="V809" s="20" t="str" cm="1">
        <f t="array" ref="V809">IF(R809="Jump",INDEX(Jcond!A:A,16-BIN2DEC(MID($B809,22,4))),"")</f>
        <v/>
      </c>
      <c r="W809" s="20" t="str">
        <f t="shared" si="108"/>
        <v/>
      </c>
      <c r="X809" s="53" t="str" cm="1">
        <f t="array" ref="X809">IF(R809="Control",INDEX(IC!A:A,16-BIN2DEC(MID($B809,21,4))),"")</f>
        <v>--</v>
      </c>
      <c r="Y809" s="53" t="str" cm="1">
        <f t="array" ref="Y809">IF(X809="CALL",INDEX(Subroutines!A:A,32-BIN2DEC(MID($B809,25,5))),"")</f>
        <v/>
      </c>
      <c r="Z809" s="53" t="str" cm="1">
        <f t="array" ref="Z809">IF(R809="Control",INDEX(EC!A:A,8-BIN2DEC(MID($B809,25,3))),"")</f>
        <v>--</v>
      </c>
      <c r="AA809" s="53" t="str" cm="1">
        <f t="array" ref="AA809">IF(R809="Control",INDEX(SR!A:A,4-BIN2DEC(MID($B809,28,2))),"")</f>
        <v>--</v>
      </c>
      <c r="AE809" s="59"/>
    </row>
    <row r="810" spans="1:36" x14ac:dyDescent="0.25">
      <c r="A810" s="4" t="str">
        <f t="shared" si="103"/>
        <v>328</v>
      </c>
      <c r="B810" s="2" t="s">
        <v>762</v>
      </c>
      <c r="C810" s="35" t="s">
        <v>1126</v>
      </c>
      <c r="D810" s="2" t="s">
        <v>758</v>
      </c>
      <c r="E810" s="2" t="s">
        <v>930</v>
      </c>
      <c r="F810" s="2" t="s">
        <v>462</v>
      </c>
      <c r="G810" s="2"/>
      <c r="H810" s="3">
        <f t="shared" si="104"/>
        <v>0</v>
      </c>
      <c r="I810" s="27" t="str" cm="1">
        <f t="array" ref="I810">IF(H810=0,INDEX(Source1!A:A, 32-BIN2DEC(LEFT($B810,5))),"--")</f>
        <v>DI</v>
      </c>
      <c r="J810" s="63" t="str">
        <f t="shared" si="100"/>
        <v>--</v>
      </c>
      <c r="K810" s="27" t="str" cm="1">
        <f t="array" ref="K810">IF(H810=0,INDEX(Dest1!A:A,32-BIN2DEC(MID($B810,6,5))),"--")</f>
        <v>DP</v>
      </c>
      <c r="L810" s="27">
        <f t="shared" si="105"/>
        <v>1</v>
      </c>
      <c r="M810" s="27" t="str" cm="1">
        <f t="array" ref="M810">IF(AND(I810&lt;&gt;"CONST",L810=0),INDEX(Source2!A:A,16-BIN2DEC(MID($B810,11,4))),"--")</f>
        <v>--</v>
      </c>
      <c r="N810" s="23" t="str" cm="1">
        <f t="array" ref="N810">IF(AND(I810&lt;&gt;"CONST",L810=0),INDEX('D2'!A:A,4-BIN2DEC(MID($B810,15,2))),"--")</f>
        <v>--</v>
      </c>
      <c r="O810" s="6">
        <f t="shared" si="106"/>
        <v>0</v>
      </c>
      <c r="P810" s="6">
        <f t="shared" si="101"/>
        <v>0</v>
      </c>
      <c r="Q810" s="6">
        <f t="shared" si="102"/>
        <v>0</v>
      </c>
      <c r="R810" s="3" t="str" cm="1">
        <f t="array" ref="R810">INDEX(Types!A:A,1+BIN2DEC(MID($B810,20,2)))</f>
        <v>Jump</v>
      </c>
      <c r="S810" s="3" t="str" cm="1">
        <f t="array" ref="S810">IF(R810="ALU",INDEX(ALUOps!A:A,32-BIN2DEC(MID($B810,22,5))),"")</f>
        <v/>
      </c>
      <c r="T810" s="3" t="str" cm="1">
        <f t="array" ref="T810">IF(R810="ALU",INDEX(Tmp!A:A,4-BIN2DEC(MID($B810,27,2))),"")</f>
        <v/>
      </c>
      <c r="U810" s="6" t="str">
        <f t="shared" si="107"/>
        <v/>
      </c>
      <c r="V810" t="str" cm="1">
        <f t="array" ref="V810">IF(R810="Jump",INDEX(Jcond!A:A,16-BIN2DEC(MID($B810,22,4))),"")</f>
        <v>JNC</v>
      </c>
      <c r="W810" s="46">
        <f t="shared" si="108"/>
        <v>14</v>
      </c>
      <c r="X810" s="5" t="str" cm="1">
        <f t="array" ref="X810">IF(R810="Control",INDEX(IC!A:A,16-BIN2DEC(MID($B810,21,4))),"")</f>
        <v/>
      </c>
      <c r="Y810" s="5" t="str" cm="1">
        <f t="array" ref="Y810">IF(X810="CALL",INDEX(Subroutines!A:A,32-BIN2DEC(MID($B810,25,5))),"")</f>
        <v/>
      </c>
      <c r="Z810" s="5" t="str" cm="1">
        <f t="array" ref="Z810">IF(R810="Control",INDEX(EC!A:A,8-BIN2DEC(MID($B810,25,3))),"")</f>
        <v/>
      </c>
      <c r="AA810" s="5" t="str" cm="1">
        <f t="array" ref="AA810">IF(R810="Control",INDEX(SR!A:A,4-BIN2DEC(MID($B810,28,2))),"")</f>
        <v/>
      </c>
      <c r="AC810" t="s">
        <v>1182</v>
      </c>
      <c r="AD810" s="61" t="s">
        <v>1330</v>
      </c>
      <c r="AJ810" s="1" t="s">
        <v>759</v>
      </c>
    </row>
    <row r="811" spans="1:36" x14ac:dyDescent="0.25">
      <c r="A811" s="4" t="str">
        <f t="shared" si="103"/>
        <v>329</v>
      </c>
      <c r="B811" s="2" t="s">
        <v>764</v>
      </c>
      <c r="C811" s="35" t="s">
        <v>1127</v>
      </c>
      <c r="D811" s="3"/>
      <c r="E811" s="3"/>
      <c r="F811" s="3"/>
      <c r="G811" s="3"/>
      <c r="H811" s="3">
        <f t="shared" si="104"/>
        <v>0</v>
      </c>
      <c r="I811" s="27" t="str" cm="1">
        <f t="array" ref="I811">IF(H811=0,INDEX(Source1!A:A, 32-BIN2DEC(LEFT($B811,5))),"--")</f>
        <v>CONST</v>
      </c>
      <c r="J811" s="63">
        <f t="shared" si="100"/>
        <v>16</v>
      </c>
      <c r="K811" s="27" t="str" cm="1">
        <f t="array" ref="K811">IF(H811=0,INDEX(Dest1!A:A,32-BIN2DEC(MID($B811,6,5))),"--")</f>
        <v>tmpB</v>
      </c>
      <c r="L811" s="27">
        <f t="shared" si="105"/>
        <v>0</v>
      </c>
      <c r="M811" s="27" t="str" cm="1">
        <f t="array" ref="M811">IF(AND(I811&lt;&gt;"CONST",L811=0),INDEX(Source2!A:A,16-BIN2DEC(MID($B811,11,4))),"--")</f>
        <v>--</v>
      </c>
      <c r="N811" s="23" t="str" cm="1">
        <f t="array" ref="N811">IF(AND(I811&lt;&gt;"CONST",L811=0),INDEX('D2'!A:A,4-BIN2DEC(MID($B811,15,2))),"--")</f>
        <v>--</v>
      </c>
      <c r="O811" s="6">
        <f t="shared" si="106"/>
        <v>0</v>
      </c>
      <c r="P811" s="6">
        <f t="shared" si="101"/>
        <v>0</v>
      </c>
      <c r="Q811" s="6">
        <f t="shared" si="102"/>
        <v>0</v>
      </c>
      <c r="R811" s="3" t="str" cm="1">
        <f t="array" ref="R811">INDEX(Types!A:A,1+BIN2DEC(MID($B811,20,2)))</f>
        <v>ALU</v>
      </c>
      <c r="S811" s="3" t="str" cm="1">
        <f t="array" ref="S811">IF(R811="ALU",INDEX(ALUOps!A:A,32-BIN2DEC(MID($B811,22,5))),"")</f>
        <v>SUB</v>
      </c>
      <c r="T811" s="3" t="str" cm="1">
        <f t="array" ref="T811">IF(R811="ALU",INDEX(Tmp!A:A,4-BIN2DEC(MID($B811,27,2))),"")</f>
        <v>tmpA</v>
      </c>
      <c r="U811" s="6">
        <f t="shared" si="107"/>
        <v>0</v>
      </c>
      <c r="V811" t="str" cm="1">
        <f t="array" ref="V811">IF(R811="Jump",INDEX(Jcond!A:A,16-BIN2DEC(MID($B811,22,4))),"")</f>
        <v/>
      </c>
      <c r="W811" t="str">
        <f t="shared" si="108"/>
        <v/>
      </c>
      <c r="X811" s="5" t="str" cm="1">
        <f t="array" ref="X811">IF(R811="Control",INDEX(IC!A:A,16-BIN2DEC(MID($B811,21,4))),"")</f>
        <v/>
      </c>
      <c r="Y811" s="5" t="str" cm="1">
        <f t="array" ref="Y811">IF(X811="CALL",INDEX(Subroutines!A:A,32-BIN2DEC(MID($B811,25,5))),"")</f>
        <v/>
      </c>
      <c r="Z811" s="5" t="str" cm="1">
        <f t="array" ref="Z811">IF(R811="Control",INDEX(EC!A:A,8-BIN2DEC(MID($B811,25,3))),"")</f>
        <v/>
      </c>
      <c r="AA811" s="5" t="str" cm="1">
        <f t="array" ref="AA811">IF(R811="Control",INDEX(SR!A:A,4-BIN2DEC(MID($B811,28,2))),"")</f>
        <v/>
      </c>
    </row>
    <row r="812" spans="1:36" x14ac:dyDescent="0.25">
      <c r="A812" s="4" t="str">
        <f t="shared" si="103"/>
        <v>32A</v>
      </c>
      <c r="B812" s="2" t="s">
        <v>739</v>
      </c>
      <c r="C812" s="35" t="s">
        <v>1128</v>
      </c>
      <c r="D812" s="3"/>
      <c r="E812" s="3"/>
      <c r="F812" s="3"/>
      <c r="G812" s="3"/>
      <c r="H812" s="3">
        <f t="shared" si="104"/>
        <v>0</v>
      </c>
      <c r="I812" s="27" t="str" cm="1">
        <f t="array" ref="I812">IF(H812=0,INDEX(Source1!A:A, 32-BIN2DEC(LEFT($B812,5))),"--")</f>
        <v>SIGMA</v>
      </c>
      <c r="J812" s="63" t="str">
        <f t="shared" si="100"/>
        <v>--</v>
      </c>
      <c r="K812" s="27" t="str" cm="1">
        <f t="array" ref="K812">IF(H812=0,INDEX(Dest1!A:A,32-BIN2DEC(MID($B812,6,5))),"--")</f>
        <v>LC</v>
      </c>
      <c r="L812" s="27">
        <f t="shared" si="105"/>
        <v>1</v>
      </c>
      <c r="M812" s="27" t="str" cm="1">
        <f t="array" ref="M812">IF(AND(I812&lt;&gt;"CONST",L812=0),INDEX(Source2!A:A,16-BIN2DEC(MID($B812,11,4))),"--")</f>
        <v>--</v>
      </c>
      <c r="N812" s="23" t="str" cm="1">
        <f t="array" ref="N812">IF(AND(I812&lt;&gt;"CONST",L812=0),INDEX('D2'!A:A,4-BIN2DEC(MID($B812,15,2))),"--")</f>
        <v>--</v>
      </c>
      <c r="O812" s="6">
        <f t="shared" si="106"/>
        <v>0</v>
      </c>
      <c r="P812" s="6">
        <f t="shared" si="101"/>
        <v>0</v>
      </c>
      <c r="Q812" s="6">
        <f t="shared" si="102"/>
        <v>0</v>
      </c>
      <c r="R812" s="3" t="str" cm="1">
        <f t="array" ref="R812">INDEX(Types!A:A,1+BIN2DEC(MID($B812,20,2)))</f>
        <v>Control</v>
      </c>
      <c r="S812" s="3" t="str" cm="1">
        <f t="array" ref="S812">IF(R812="ALU",INDEX(ALUOps!A:A,32-BIN2DEC(MID($B812,22,5))),"")</f>
        <v/>
      </c>
      <c r="T812" s="3" t="str" cm="1">
        <f t="array" ref="T812">IF(R812="ALU",INDEX(Tmp!A:A,4-BIN2DEC(MID($B812,27,2))),"")</f>
        <v/>
      </c>
      <c r="U812" s="6" t="str">
        <f t="shared" si="107"/>
        <v/>
      </c>
      <c r="V812" t="str" cm="1">
        <f t="array" ref="V812">IF(R812="Jump",INDEX(Jcond!A:A,16-BIN2DEC(MID($B812,22,4))),"")</f>
        <v/>
      </c>
      <c r="W812" t="str">
        <f t="shared" si="108"/>
        <v/>
      </c>
      <c r="X812" s="5" t="str" cm="1">
        <f t="array" ref="X812">IF(R812="Control",INDEX(IC!A:A,16-BIN2DEC(MID($B812,21,4))),"")</f>
        <v>--</v>
      </c>
      <c r="Y812" s="5" t="str" cm="1">
        <f t="array" ref="Y812">IF(X812="CALL",INDEX(Subroutines!A:A,32-BIN2DEC(MID($B812,25,5))),"")</f>
        <v/>
      </c>
      <c r="Z812" s="5" t="str" cm="1">
        <f t="array" ref="Z812">IF(R812="Control",INDEX(EC!A:A,8-BIN2DEC(MID($B812,25,3))),"")</f>
        <v>--</v>
      </c>
      <c r="AA812" s="5" t="str" cm="1">
        <f t="array" ref="AA812">IF(R812="Control",INDEX(SR!A:A,4-BIN2DEC(MID($B812,28,2))),"")</f>
        <v>--</v>
      </c>
    </row>
    <row r="813" spans="1:36" x14ac:dyDescent="0.25">
      <c r="A813" s="4" t="str">
        <f t="shared" si="103"/>
        <v>32B</v>
      </c>
      <c r="B813" s="2" t="s">
        <v>765</v>
      </c>
      <c r="C813" s="35" t="s">
        <v>1129</v>
      </c>
      <c r="D813" s="3"/>
      <c r="E813" s="3"/>
      <c r="F813" s="3"/>
      <c r="G813" s="3"/>
      <c r="H813" s="3">
        <f t="shared" si="104"/>
        <v>0</v>
      </c>
      <c r="I813" s="27" t="str" cm="1">
        <f t="array" ref="I813">IF(H813=0,INDEX(Source1!A:A, 32-BIN2DEC(LEFT($B813,5))),"--")</f>
        <v>TEMP</v>
      </c>
      <c r="J813" s="63" t="str">
        <f t="shared" si="100"/>
        <v>--</v>
      </c>
      <c r="K813" s="27" t="str" cm="1">
        <f t="array" ref="K813">IF(H813=0,INDEX(Dest1!A:A,32-BIN2DEC(MID($B813,6,5))),"--")</f>
        <v>tmpA</v>
      </c>
      <c r="L813" s="27">
        <f t="shared" si="105"/>
        <v>1</v>
      </c>
      <c r="M813" s="27" t="str" cm="1">
        <f t="array" ref="M813">IF(AND(I813&lt;&gt;"CONST",L813=0),INDEX(Source2!A:A,16-BIN2DEC(MID($B813,11,4))),"--")</f>
        <v>--</v>
      </c>
      <c r="N813" s="23" t="str" cm="1">
        <f t="array" ref="N813">IF(AND(I813&lt;&gt;"CONST",L813=0),INDEX('D2'!A:A,4-BIN2DEC(MID($B813,15,2))),"--")</f>
        <v>--</v>
      </c>
      <c r="O813" s="6">
        <f t="shared" si="106"/>
        <v>0</v>
      </c>
      <c r="P813" s="6">
        <f t="shared" si="101"/>
        <v>0</v>
      </c>
      <c r="Q813" s="6">
        <f t="shared" si="102"/>
        <v>0</v>
      </c>
      <c r="R813" s="3" t="str" cm="1">
        <f t="array" ref="R813">INDEX(Types!A:A,1+BIN2DEC(MID($B813,20,2)))</f>
        <v>Control</v>
      </c>
      <c r="S813" s="3" t="str" cm="1">
        <f t="array" ref="S813">IF(R813="ALU",INDEX(ALUOps!A:A,32-BIN2DEC(MID($B813,22,5))),"")</f>
        <v/>
      </c>
      <c r="T813" s="3" t="str" cm="1">
        <f t="array" ref="T813">IF(R813="ALU",INDEX(Tmp!A:A,4-BIN2DEC(MID($B813,27,2))),"")</f>
        <v/>
      </c>
      <c r="U813" s="6" t="str">
        <f t="shared" si="107"/>
        <v/>
      </c>
      <c r="V813" t="str" cm="1">
        <f t="array" ref="V813">IF(R813="Jump",INDEX(Jcond!A:A,16-BIN2DEC(MID($B813,22,4))),"")</f>
        <v/>
      </c>
      <c r="W813" t="str">
        <f t="shared" si="108"/>
        <v/>
      </c>
      <c r="X813" s="5" t="str" cm="1">
        <f t="array" ref="X813">IF(R813="Control",INDEX(IC!A:A,16-BIN2DEC(MID($B813,21,4))),"")</f>
        <v>--</v>
      </c>
      <c r="Y813" s="5" t="str" cm="1">
        <f t="array" ref="Y813">IF(X813="CALL",INDEX(Subroutines!A:A,32-BIN2DEC(MID($B813,25,5))),"")</f>
        <v/>
      </c>
      <c r="Z813" s="5" t="str" cm="1">
        <f t="array" ref="Z813">IF(R813="Control",INDEX(EC!A:A,8-BIN2DEC(MID($B813,25,3))),"")</f>
        <v>--</v>
      </c>
      <c r="AA813" s="5" t="str" cm="1">
        <f t="array" ref="AA813">IF(R813="Control",INDEX(SR!A:A,4-BIN2DEC(MID($B813,28,2))),"")</f>
        <v>--</v>
      </c>
    </row>
    <row r="814" spans="1:36" x14ac:dyDescent="0.25">
      <c r="A814" s="4" t="str">
        <f t="shared" si="103"/>
        <v>32C</v>
      </c>
      <c r="B814" s="2" t="s">
        <v>766</v>
      </c>
      <c r="C814" s="35" t="s">
        <v>1130</v>
      </c>
      <c r="D814" s="2" t="s">
        <v>763</v>
      </c>
      <c r="E814" s="2" t="s">
        <v>930</v>
      </c>
      <c r="F814" s="2" t="s">
        <v>928</v>
      </c>
      <c r="G814" s="2"/>
      <c r="H814" s="3">
        <f t="shared" si="104"/>
        <v>0</v>
      </c>
      <c r="I814" s="27" t="str" cm="1">
        <f t="array" ref="I814">IF(H814=0,INDEX(Source1!A:A, 32-BIN2DEC(LEFT($B814,5))),"--")</f>
        <v>ZERO</v>
      </c>
      <c r="J814" s="63" t="str">
        <f t="shared" si="100"/>
        <v>--</v>
      </c>
      <c r="K814" s="27" t="str" cm="1">
        <f t="array" ref="K814">IF(H814=0,INDEX(Dest1!A:A,32-BIN2DEC(MID($B814,6,5))),"--")</f>
        <v>tmpC</v>
      </c>
      <c r="L814" s="27">
        <f t="shared" si="105"/>
        <v>0</v>
      </c>
      <c r="M814" s="27" t="str" cm="1">
        <f t="array" ref="M814">IF(AND(I814&lt;&gt;"CONST",L814=0),INDEX(Source2!A:A,16-BIN2DEC(MID($B814,11,4))),"--")</f>
        <v>A</v>
      </c>
      <c r="N814" s="23" t="str" cm="1">
        <f t="array" ref="N814">IF(AND(I814&lt;&gt;"CONST",L814=0),INDEX('D2'!A:A,4-BIN2DEC(MID($B814,15,2))),"--")</f>
        <v>tmpB</v>
      </c>
      <c r="O814" s="6">
        <f t="shared" si="106"/>
        <v>0</v>
      </c>
      <c r="P814" s="6">
        <f t="shared" si="101"/>
        <v>0</v>
      </c>
      <c r="Q814" s="6">
        <f t="shared" si="102"/>
        <v>0</v>
      </c>
      <c r="R814" s="3" t="str" cm="1">
        <f t="array" ref="R814">INDEX(Types!A:A,1+BIN2DEC(MID($B814,20,2)))</f>
        <v>ALU</v>
      </c>
      <c r="S814" s="3" t="str" cm="1">
        <f t="array" ref="S814">IF(R814="ALU",INDEX(ALUOps!A:A,32-BIN2DEC(MID($B814,22,5))),"")</f>
        <v>PASS</v>
      </c>
      <c r="T814" s="3" t="str" cm="1">
        <f t="array" ref="T814">IF(R814="ALU",INDEX(Tmp!A:A,4-BIN2DEC(MID($B814,27,2))),"")</f>
        <v>tmpB</v>
      </c>
      <c r="U814" s="6">
        <f t="shared" si="107"/>
        <v>0</v>
      </c>
      <c r="V814" t="str" cm="1">
        <f t="array" ref="V814">IF(R814="Jump",INDEX(Jcond!A:A,16-BIN2DEC(MID($B814,22,4))),"")</f>
        <v/>
      </c>
      <c r="W814" t="str">
        <f t="shared" si="108"/>
        <v/>
      </c>
      <c r="X814" s="5" t="str" cm="1">
        <f t="array" ref="X814">IF(R814="Control",INDEX(IC!A:A,16-BIN2DEC(MID($B814,21,4))),"")</f>
        <v/>
      </c>
      <c r="Y814" s="5" t="str" cm="1">
        <f t="array" ref="Y814">IF(X814="CALL",INDEX(Subroutines!A:A,32-BIN2DEC(MID($B814,25,5))),"")</f>
        <v/>
      </c>
      <c r="Z814" s="5" t="str" cm="1">
        <f t="array" ref="Z814">IF(R814="Control",INDEX(EC!A:A,8-BIN2DEC(MID($B814,25,3))),"")</f>
        <v/>
      </c>
      <c r="AA814" s="5" t="str" cm="1">
        <f t="array" ref="AA814">IF(R814="Control",INDEX(SR!A:A,4-BIN2DEC(MID($B814,28,2))),"")</f>
        <v/>
      </c>
      <c r="AJ814" s="1" t="s">
        <v>759</v>
      </c>
    </row>
    <row r="815" spans="1:36" x14ac:dyDescent="0.25">
      <c r="A815" s="4" t="str">
        <f t="shared" si="103"/>
        <v>32D</v>
      </c>
      <c r="B815" s="2" t="s">
        <v>369</v>
      </c>
      <c r="C815" s="35" t="s">
        <v>1131</v>
      </c>
      <c r="D815" s="3"/>
      <c r="E815" s="3"/>
      <c r="F815" s="3"/>
      <c r="G815" s="3"/>
      <c r="H815" s="3">
        <f t="shared" si="104"/>
        <v>0</v>
      </c>
      <c r="I815" s="27" t="str" cm="1">
        <f t="array" ref="I815">IF(H815=0,INDEX(Source1!A:A, 32-BIN2DEC(LEFT($B815,5))),"--")</f>
        <v>SIGMA</v>
      </c>
      <c r="J815" s="63" t="str">
        <f t="shared" si="100"/>
        <v>--</v>
      </c>
      <c r="K815" s="27" t="str" cm="1">
        <f t="array" ref="K815">IF(H815=0,INDEX(Dest1!A:A,32-BIN2DEC(MID($B815,6,5))),"--")</f>
        <v>tmpB</v>
      </c>
      <c r="L815" s="27">
        <f t="shared" si="105"/>
        <v>1</v>
      </c>
      <c r="M815" s="27" t="str" cm="1">
        <f t="array" ref="M815">IF(AND(I815&lt;&gt;"CONST",L815=0),INDEX(Source2!A:A,16-BIN2DEC(MID($B815,11,4))),"--")</f>
        <v>--</v>
      </c>
      <c r="N815" s="23" t="str" cm="1">
        <f t="array" ref="N815">IF(AND(I815&lt;&gt;"CONST",L815=0),INDEX('D2'!A:A,4-BIN2DEC(MID($B815,15,2))),"--")</f>
        <v>--</v>
      </c>
      <c r="O815" s="6">
        <f t="shared" si="106"/>
        <v>0</v>
      </c>
      <c r="P815" s="6">
        <f t="shared" si="101"/>
        <v>0</v>
      </c>
      <c r="Q815" s="6">
        <f t="shared" si="102"/>
        <v>0</v>
      </c>
      <c r="R815" s="3" t="str" cm="1">
        <f t="array" ref="R815">INDEX(Types!A:A,1+BIN2DEC(MID($B815,20,2)))</f>
        <v>ALU</v>
      </c>
      <c r="S815" s="3" t="str" cm="1">
        <f t="array" ref="S815">IF(R815="ALU",INDEX(ALUOps!A:A,32-BIN2DEC(MID($B815,22,5))),"")</f>
        <v>MUL</v>
      </c>
      <c r="T815" s="3" t="str" cm="1">
        <f t="array" ref="T815">IF(R815="ALU",INDEX(Tmp!A:A,4-BIN2DEC(MID($B815,27,2))),"")</f>
        <v>tmpC</v>
      </c>
      <c r="U815" s="6">
        <f t="shared" si="107"/>
        <v>1</v>
      </c>
      <c r="V815" t="str" cm="1">
        <f t="array" ref="V815">IF(R815="Jump",INDEX(Jcond!A:A,16-BIN2DEC(MID($B815,22,4))),"")</f>
        <v/>
      </c>
      <c r="W815" t="str">
        <f t="shared" si="108"/>
        <v/>
      </c>
      <c r="X815" s="5" t="str" cm="1">
        <f t="array" ref="X815">IF(R815="Control",INDEX(IC!A:A,16-BIN2DEC(MID($B815,21,4))),"")</f>
        <v/>
      </c>
      <c r="Y815" s="5" t="str" cm="1">
        <f t="array" ref="Y815">IF(X815="CALL",INDEX(Subroutines!A:A,32-BIN2DEC(MID($B815,25,5))),"")</f>
        <v/>
      </c>
      <c r="Z815" s="5" t="str" cm="1">
        <f t="array" ref="Z815">IF(R815="Control",INDEX(EC!A:A,8-BIN2DEC(MID($B815,25,3))),"")</f>
        <v/>
      </c>
      <c r="AA815" s="5" t="str" cm="1">
        <f t="array" ref="AA815">IF(R815="Control",INDEX(SR!A:A,4-BIN2DEC(MID($B815,28,2))),"")</f>
        <v/>
      </c>
    </row>
    <row r="816" spans="1:36" x14ac:dyDescent="0.25">
      <c r="A816" s="4" t="str">
        <f t="shared" si="103"/>
        <v>32E</v>
      </c>
      <c r="B816" s="2" t="s">
        <v>768</v>
      </c>
      <c r="C816" s="35" t="s">
        <v>1132</v>
      </c>
      <c r="D816" s="3"/>
      <c r="E816" s="3"/>
      <c r="F816" s="3"/>
      <c r="G816" s="3"/>
      <c r="H816" s="3">
        <f t="shared" si="104"/>
        <v>0</v>
      </c>
      <c r="I816" s="27" t="str" cm="1">
        <f t="array" ref="I816">IF(H816=0,INDEX(Source1!A:A, 32-BIN2DEC(LEFT($B816,5))),"--")</f>
        <v>DI</v>
      </c>
      <c r="J816" s="63" t="str">
        <f t="shared" si="100"/>
        <v>--</v>
      </c>
      <c r="K816" s="27" t="str" cm="1">
        <f t="array" ref="K816">IF(H816=0,INDEX(Dest1!A:A,32-BIN2DEC(MID($B816,6,5))),"--")</f>
        <v>tmpC</v>
      </c>
      <c r="L816" s="27">
        <f t="shared" si="105"/>
        <v>1</v>
      </c>
      <c r="M816" s="27" t="str" cm="1">
        <f t="array" ref="M816">IF(AND(I816&lt;&gt;"CONST",L816=0),INDEX(Source2!A:A,16-BIN2DEC(MID($B816,11,4))),"--")</f>
        <v>--</v>
      </c>
      <c r="N816" s="23" t="str" cm="1">
        <f t="array" ref="N816">IF(AND(I816&lt;&gt;"CONST",L816=0),INDEX('D2'!A:A,4-BIN2DEC(MID($B816,15,2))),"--")</f>
        <v>--</v>
      </c>
      <c r="O816" s="6">
        <f t="shared" si="106"/>
        <v>0</v>
      </c>
      <c r="P816" s="6">
        <f t="shared" si="101"/>
        <v>0</v>
      </c>
      <c r="Q816" s="6">
        <f t="shared" si="102"/>
        <v>0</v>
      </c>
      <c r="R816" s="3" t="str" cm="1">
        <f t="array" ref="R816">INDEX(Types!A:A,1+BIN2DEC(MID($B816,20,2)))</f>
        <v>ALU</v>
      </c>
      <c r="S816" s="3" t="str" cm="1">
        <f t="array" ref="S816">IF(R816="ALU",INDEX(ALUOps!A:A,32-BIN2DEC(MID($B816,22,5))),"")</f>
        <v>PASS</v>
      </c>
      <c r="T816" s="3" t="str" cm="1">
        <f t="array" ref="T816">IF(R816="ALU",INDEX(Tmp!A:A,4-BIN2DEC(MID($B816,27,2))),"")</f>
        <v>tmpC</v>
      </c>
      <c r="U816" s="6">
        <f t="shared" si="107"/>
        <v>0</v>
      </c>
      <c r="V816" t="str" cm="1">
        <f t="array" ref="V816">IF(R816="Jump",INDEX(Jcond!A:A,16-BIN2DEC(MID($B816,22,4))),"")</f>
        <v/>
      </c>
      <c r="W816" t="str">
        <f t="shared" si="108"/>
        <v/>
      </c>
      <c r="X816" s="5" t="str" cm="1">
        <f t="array" ref="X816">IF(R816="Control",INDEX(IC!A:A,16-BIN2DEC(MID($B816,21,4))),"")</f>
        <v/>
      </c>
      <c r="Y816" s="5" t="str" cm="1">
        <f t="array" ref="Y816">IF(X816="CALL",INDEX(Subroutines!A:A,32-BIN2DEC(MID($B816,25,5))),"")</f>
        <v/>
      </c>
      <c r="Z816" s="5" t="str" cm="1">
        <f t="array" ref="Z816">IF(R816="Control",INDEX(EC!A:A,8-BIN2DEC(MID($B816,25,3))),"")</f>
        <v/>
      </c>
      <c r="AA816" s="5" t="str" cm="1">
        <f t="array" ref="AA816">IF(R816="Control",INDEX(SR!A:A,4-BIN2DEC(MID($B816,28,2))),"")</f>
        <v/>
      </c>
    </row>
    <row r="817" spans="1:36" x14ac:dyDescent="0.25">
      <c r="A817" s="4" t="str">
        <f t="shared" si="103"/>
        <v>32F</v>
      </c>
      <c r="B817" s="2" t="s">
        <v>198</v>
      </c>
      <c r="C817" s="35" t="s">
        <v>1133</v>
      </c>
      <c r="D817" s="3"/>
      <c r="E817" s="3"/>
      <c r="F817" s="3"/>
      <c r="G817" s="3"/>
      <c r="H817" s="3">
        <f t="shared" si="104"/>
        <v>0</v>
      </c>
      <c r="I817" s="27" t="str" cm="1">
        <f t="array" ref="I817">IF(H817=0,INDEX(Source1!A:A, 32-BIN2DEC(LEFT($B817,5))),"--")</f>
        <v>DI</v>
      </c>
      <c r="J817" s="63" t="str">
        <f t="shared" si="100"/>
        <v>--</v>
      </c>
      <c r="K817" s="27" t="str" cm="1">
        <f t="array" ref="K817">IF(H817=0,INDEX(Dest1!A:A,32-BIN2DEC(MID($B817,6,5))),"--")</f>
        <v>DP</v>
      </c>
      <c r="L817" s="27">
        <f t="shared" si="105"/>
        <v>1</v>
      </c>
      <c r="M817" s="27" t="str" cm="1">
        <f t="array" ref="M817">IF(AND(I817&lt;&gt;"CONST",L817=0),INDEX(Source2!A:A,16-BIN2DEC(MID($B817,11,4))),"--")</f>
        <v>--</v>
      </c>
      <c r="N817" s="23" t="str" cm="1">
        <f t="array" ref="N817">IF(AND(I817&lt;&gt;"CONST",L817=0),INDEX('D2'!A:A,4-BIN2DEC(MID($B817,15,2))),"--")</f>
        <v>--</v>
      </c>
      <c r="O817" s="6">
        <f t="shared" si="106"/>
        <v>0</v>
      </c>
      <c r="P817" s="6">
        <f t="shared" si="101"/>
        <v>0</v>
      </c>
      <c r="Q817" s="6">
        <f t="shared" si="102"/>
        <v>0</v>
      </c>
      <c r="R817" s="3" t="str" cm="1">
        <f t="array" ref="R817">INDEX(Types!A:A,1+BIN2DEC(MID($B817,20,2)))</f>
        <v>Control</v>
      </c>
      <c r="S817" s="3" t="str" cm="1">
        <f t="array" ref="S817">IF(R817="ALU",INDEX(ALUOps!A:A,32-BIN2DEC(MID($B817,22,5))),"")</f>
        <v/>
      </c>
      <c r="T817" s="3" t="str" cm="1">
        <f t="array" ref="T817">IF(R817="ALU",INDEX(Tmp!A:A,4-BIN2DEC(MID($B817,27,2))),"")</f>
        <v/>
      </c>
      <c r="U817" s="6" t="str">
        <f t="shared" si="107"/>
        <v/>
      </c>
      <c r="V817" t="str" cm="1">
        <f t="array" ref="V817">IF(R817="Jump",INDEX(Jcond!A:A,16-BIN2DEC(MID($B817,22,4))),"")</f>
        <v/>
      </c>
      <c r="W817" t="str">
        <f t="shared" si="108"/>
        <v/>
      </c>
      <c r="X817" s="5" t="str" cm="1">
        <f t="array" ref="X817">IF(R817="Control",INDEX(IC!A:A,16-BIN2DEC(MID($B817,21,4))),"")</f>
        <v>--</v>
      </c>
      <c r="Y817" s="5" t="str" cm="1">
        <f t="array" ref="Y817">IF(X817="CALL",INDEX(Subroutines!A:A,32-BIN2DEC(MID($B817,25,5))),"")</f>
        <v/>
      </c>
      <c r="Z817" s="5" t="str" cm="1">
        <f t="array" ref="Z817">IF(R817="Control",INDEX(EC!A:A,8-BIN2DEC(MID($B817,25,3))),"")</f>
        <v>MW</v>
      </c>
      <c r="AA817" s="5" t="str" cm="1">
        <f t="array" ref="AA817">IF(R817="Control",INDEX(SR!A:A,4-BIN2DEC(MID($B817,28,2))),"")</f>
        <v>ES</v>
      </c>
    </row>
    <row r="818" spans="1:36" x14ac:dyDescent="0.25">
      <c r="A818" s="4" t="str">
        <f t="shared" si="103"/>
        <v>330</v>
      </c>
      <c r="B818" s="2" t="s">
        <v>751</v>
      </c>
      <c r="C818" s="35" t="s">
        <v>1134</v>
      </c>
      <c r="D818" s="2" t="s">
        <v>767</v>
      </c>
      <c r="E818" s="2" t="s">
        <v>930</v>
      </c>
      <c r="F818" s="2" t="s">
        <v>488</v>
      </c>
      <c r="G818" s="2"/>
      <c r="H818" s="3">
        <f t="shared" si="104"/>
        <v>0</v>
      </c>
      <c r="I818" s="27" t="str" cm="1">
        <f t="array" ref="I818">IF(H818=0,INDEX(Source1!A:A, 32-BIN2DEC(LEFT($B818,5))),"--")</f>
        <v>tmpA</v>
      </c>
      <c r="J818" s="63" t="str">
        <f t="shared" si="100"/>
        <v>--</v>
      </c>
      <c r="K818" s="27" t="str" cm="1">
        <f t="array" ref="K818">IF(H818=0,INDEX(Dest1!A:A,32-BIN2DEC(MID($B818,6,5))),"--")</f>
        <v>TEMP</v>
      </c>
      <c r="L818" s="27">
        <f t="shared" si="105"/>
        <v>1</v>
      </c>
      <c r="M818" s="27" t="str" cm="1">
        <f t="array" ref="M818">IF(AND(I818&lt;&gt;"CONST",L818=0),INDEX(Source2!A:A,16-BIN2DEC(MID($B818,11,4))),"--")</f>
        <v>--</v>
      </c>
      <c r="N818" s="23" t="str" cm="1">
        <f t="array" ref="N818">IF(AND(I818&lt;&gt;"CONST",L818=0),INDEX('D2'!A:A,4-BIN2DEC(MID($B818,15,2))),"--")</f>
        <v>--</v>
      </c>
      <c r="O818" s="6">
        <f t="shared" si="106"/>
        <v>0</v>
      </c>
      <c r="P818" s="6">
        <f t="shared" si="101"/>
        <v>0</v>
      </c>
      <c r="Q818" s="6">
        <f t="shared" si="102"/>
        <v>0</v>
      </c>
      <c r="R818" s="3" t="str" cm="1">
        <f t="array" ref="R818">INDEX(Types!A:A,1+BIN2DEC(MID($B818,20,2)))</f>
        <v>Control</v>
      </c>
      <c r="S818" s="3" t="str" cm="1">
        <f t="array" ref="S818">IF(R818="ALU",INDEX(ALUOps!A:A,32-BIN2DEC(MID($B818,22,5))),"")</f>
        <v/>
      </c>
      <c r="T818" s="3" t="str" cm="1">
        <f t="array" ref="T818">IF(R818="ALU",INDEX(Tmp!A:A,4-BIN2DEC(MID($B818,27,2))),"")</f>
        <v/>
      </c>
      <c r="U818" s="6" t="str">
        <f t="shared" si="107"/>
        <v/>
      </c>
      <c r="V818" t="str" cm="1">
        <f t="array" ref="V818">IF(R818="Jump",INDEX(Jcond!A:A,16-BIN2DEC(MID($B818,22,4))),"")</f>
        <v/>
      </c>
      <c r="W818" t="str">
        <f t="shared" si="108"/>
        <v/>
      </c>
      <c r="X818" s="5" t="str" cm="1">
        <f t="array" ref="X818">IF(R818="Control",INDEX(IC!A:A,16-BIN2DEC(MID($B818,21,4))),"")</f>
        <v>--</v>
      </c>
      <c r="Y818" s="5" t="str" cm="1">
        <f t="array" ref="Y818">IF(X818="CALL",INDEX(Subroutines!A:A,32-BIN2DEC(MID($B818,25,5))),"")</f>
        <v/>
      </c>
      <c r="Z818" s="5" t="str" cm="1">
        <f t="array" ref="Z818">IF(R818="Control",INDEX(EC!A:A,8-BIN2DEC(MID($B818,25,3))),"")</f>
        <v>--</v>
      </c>
      <c r="AA818" s="5" t="str" cm="1">
        <f t="array" ref="AA818">IF(R818="Control",INDEX(SR!A:A,4-BIN2DEC(MID($B818,28,2))),"")</f>
        <v>--</v>
      </c>
      <c r="AJ818" s="1" t="s">
        <v>759</v>
      </c>
    </row>
    <row r="819" spans="1:36" x14ac:dyDescent="0.25">
      <c r="A819" s="4" t="str">
        <f t="shared" si="103"/>
        <v>331</v>
      </c>
      <c r="B819" s="2" t="s">
        <v>770</v>
      </c>
      <c r="C819" s="35" t="s">
        <v>1135</v>
      </c>
      <c r="D819" s="3"/>
      <c r="E819" s="3"/>
      <c r="F819" s="3"/>
      <c r="G819" s="3"/>
      <c r="H819" s="3">
        <f t="shared" si="104"/>
        <v>0</v>
      </c>
      <c r="I819" s="27" t="str" cm="1">
        <f t="array" ref="I819">IF(H819=0,INDEX(Source1!A:A, 32-BIN2DEC(LEFT($B819,5))),"--")</f>
        <v>OP1</v>
      </c>
      <c r="J819" s="63" t="str">
        <f t="shared" si="100"/>
        <v>--</v>
      </c>
      <c r="K819" s="27" t="str" cm="1">
        <f t="array" ref="K819">IF(H819=0,INDEX(Dest1!A:A,32-BIN2DEC(MID($B819,6,5))),"--")</f>
        <v>tmpAL</v>
      </c>
      <c r="L819" s="27">
        <f t="shared" si="105"/>
        <v>1</v>
      </c>
      <c r="M819" s="27" t="str" cm="1">
        <f t="array" ref="M819">IF(AND(I819&lt;&gt;"CONST",L819=0),INDEX(Source2!A:A,16-BIN2DEC(MID($B819,11,4))),"--")</f>
        <v>--</v>
      </c>
      <c r="N819" s="23" t="str" cm="1">
        <f t="array" ref="N819">IF(AND(I819&lt;&gt;"CONST",L819=0),INDEX('D2'!A:A,4-BIN2DEC(MID($B819,15,2))),"--")</f>
        <v>--</v>
      </c>
      <c r="O819" s="6">
        <f t="shared" si="106"/>
        <v>0</v>
      </c>
      <c r="P819" s="6">
        <f t="shared" si="101"/>
        <v>0</v>
      </c>
      <c r="Q819" s="6">
        <f t="shared" si="102"/>
        <v>0</v>
      </c>
      <c r="R819" s="3" t="str" cm="1">
        <f t="array" ref="R819">INDEX(Types!A:A,1+BIN2DEC(MID($B819,20,2)))</f>
        <v>ALU</v>
      </c>
      <c r="S819" s="3" t="str" cm="1">
        <f t="array" ref="S819">IF(R819="ALU",INDEX(ALUOps!A:A,32-BIN2DEC(MID($B819,22,5))),"")</f>
        <v>INC2</v>
      </c>
      <c r="T819" s="3" t="str" cm="1">
        <f t="array" ref="T819">IF(R819="ALU",INDEX(Tmp!A:A,4-BIN2DEC(MID($B819,27,2))),"")</f>
        <v>tmpC</v>
      </c>
      <c r="U819" s="6">
        <f t="shared" si="107"/>
        <v>0</v>
      </c>
      <c r="V819" t="str" cm="1">
        <f t="array" ref="V819">IF(R819="Jump",INDEX(Jcond!A:A,16-BIN2DEC(MID($B819,22,4))),"")</f>
        <v/>
      </c>
      <c r="W819" t="str">
        <f t="shared" si="108"/>
        <v/>
      </c>
      <c r="X819" s="5" t="str" cm="1">
        <f t="array" ref="X819">IF(R819="Control",INDEX(IC!A:A,16-BIN2DEC(MID($B819,21,4))),"")</f>
        <v/>
      </c>
      <c r="Y819" s="5" t="str" cm="1">
        <f t="array" ref="Y819">IF(X819="CALL",INDEX(Subroutines!A:A,32-BIN2DEC(MID($B819,25,5))),"")</f>
        <v/>
      </c>
      <c r="Z819" s="5" t="str" cm="1">
        <f t="array" ref="Z819">IF(R819="Control",INDEX(EC!A:A,8-BIN2DEC(MID($B819,25,3))),"")</f>
        <v/>
      </c>
      <c r="AA819" s="5" t="str" cm="1">
        <f t="array" ref="AA819">IF(R819="Control",INDEX(SR!A:A,4-BIN2DEC(MID($B819,28,2))),"")</f>
        <v/>
      </c>
    </row>
    <row r="820" spans="1:36" x14ac:dyDescent="0.25">
      <c r="A820" s="4" t="str">
        <f t="shared" si="103"/>
        <v>332</v>
      </c>
      <c r="B820" s="2" t="s">
        <v>771</v>
      </c>
      <c r="C820" s="35" t="s">
        <v>488</v>
      </c>
      <c r="D820" s="3"/>
      <c r="E820" s="3"/>
      <c r="F820" s="3"/>
      <c r="G820" s="3"/>
      <c r="H820" s="3">
        <f t="shared" si="104"/>
        <v>0</v>
      </c>
      <c r="I820" s="27" t="str" cm="1">
        <f t="array" ref="I820">IF(H820=0,INDEX(Source1!A:A, 32-BIN2DEC(LEFT($B820,5))),"--")</f>
        <v>SIGMA</v>
      </c>
      <c r="J820" s="63" t="str">
        <f t="shared" si="100"/>
        <v>--</v>
      </c>
      <c r="K820" s="27" t="str" cm="1">
        <f t="array" ref="K820">IF(H820=0,INDEX(Dest1!A:A,32-BIN2DEC(MID($B820,6,5))),"--")</f>
        <v>DI</v>
      </c>
      <c r="L820" s="27">
        <f t="shared" si="105"/>
        <v>1</v>
      </c>
      <c r="M820" s="27" t="str" cm="1">
        <f t="array" ref="M820">IF(AND(I820&lt;&gt;"CONST",L820=0),INDEX(Source2!A:A,16-BIN2DEC(MID($B820,11,4))),"--")</f>
        <v>--</v>
      </c>
      <c r="N820" s="23" t="str" cm="1">
        <f t="array" ref="N820">IF(AND(I820&lt;&gt;"CONST",L820=0),INDEX('D2'!A:A,4-BIN2DEC(MID($B820,15,2))),"--")</f>
        <v>--</v>
      </c>
      <c r="O820" s="6">
        <f t="shared" si="106"/>
        <v>0</v>
      </c>
      <c r="P820" s="6">
        <f t="shared" si="101"/>
        <v>0</v>
      </c>
      <c r="Q820" s="6">
        <f t="shared" si="102"/>
        <v>0</v>
      </c>
      <c r="R820" s="3" t="str" cm="1">
        <f t="array" ref="R820">INDEX(Types!A:A,1+BIN2DEC(MID($B820,20,2)))</f>
        <v>ALU</v>
      </c>
      <c r="S820" s="3" t="str" cm="1">
        <f t="array" ref="S820">IF(R820="ALU",INDEX(ALUOps!A:A,32-BIN2DEC(MID($B820,22,5))),"")</f>
        <v>PASS</v>
      </c>
      <c r="T820" s="3" t="str" cm="1">
        <f t="array" ref="T820">IF(R820="ALU",INDEX(Tmp!A:A,4-BIN2DEC(MID($B820,27,2))),"")</f>
        <v>tmpA</v>
      </c>
      <c r="U820" s="6">
        <f t="shared" si="107"/>
        <v>0</v>
      </c>
      <c r="V820" t="str" cm="1">
        <f t="array" ref="V820">IF(R820="Jump",INDEX(Jcond!A:A,16-BIN2DEC(MID($B820,22,4))),"")</f>
        <v/>
      </c>
      <c r="W820" t="str">
        <f t="shared" si="108"/>
        <v/>
      </c>
      <c r="X820" s="5" t="str" cm="1">
        <f t="array" ref="X820">IF(R820="Control",INDEX(IC!A:A,16-BIN2DEC(MID($B820,21,4))),"")</f>
        <v/>
      </c>
      <c r="Y820" s="5" t="str" cm="1">
        <f t="array" ref="Y820">IF(X820="CALL",INDEX(Subroutines!A:A,32-BIN2DEC(MID($B820,25,5))),"")</f>
        <v/>
      </c>
      <c r="Z820" s="5" t="str" cm="1">
        <f t="array" ref="Z820">IF(R820="Control",INDEX(EC!A:A,8-BIN2DEC(MID($B820,25,3))),"")</f>
        <v/>
      </c>
      <c r="AA820" s="5" t="str" cm="1">
        <f t="array" ref="AA820">IF(R820="Control",INDEX(SR!A:A,4-BIN2DEC(MID($B820,28,2))),"")</f>
        <v/>
      </c>
    </row>
    <row r="821" spans="1:36" x14ac:dyDescent="0.25">
      <c r="A821" s="4" t="str">
        <f t="shared" si="103"/>
        <v>333</v>
      </c>
      <c r="B821" s="2" t="s">
        <v>747</v>
      </c>
      <c r="C821" s="35" t="s">
        <v>932</v>
      </c>
      <c r="D821" s="3"/>
      <c r="E821" s="3"/>
      <c r="F821" s="3"/>
      <c r="G821" s="3"/>
      <c r="H821" s="3">
        <f t="shared" si="104"/>
        <v>0</v>
      </c>
      <c r="I821" s="27" t="str" cm="1">
        <f t="array" ref="I821">IF(H821=0,INDEX(Source1!A:A, 32-BIN2DEC(LEFT($B821,5))),"--")</f>
        <v>tmpA</v>
      </c>
      <c r="J821" s="63" t="str">
        <f t="shared" si="100"/>
        <v>--</v>
      </c>
      <c r="K821" s="27" t="str" cm="1">
        <f t="array" ref="K821">IF(H821=0,INDEX(Dest1!A:A,32-BIN2DEC(MID($B821,6,5))),"--")</f>
        <v>LC</v>
      </c>
      <c r="L821" s="27">
        <f t="shared" si="105"/>
        <v>0</v>
      </c>
      <c r="M821" s="27" t="str" cm="1">
        <f t="array" ref="M821">IF(AND(I821&lt;&gt;"CONST",L821=0),INDEX(Source2!A:A,16-BIN2DEC(MID($B821,11,4))),"--")</f>
        <v>SIGMA</v>
      </c>
      <c r="N821" s="23" t="str" cm="1">
        <f t="array" ref="N821">IF(AND(I821&lt;&gt;"CONST",L821=0),INDEX('D2'!A:A,4-BIN2DEC(MID($B821,15,2))),"--")</f>
        <v>NULL</v>
      </c>
      <c r="O821" s="6">
        <f t="shared" si="106"/>
        <v>0</v>
      </c>
      <c r="P821" s="6">
        <f t="shared" si="101"/>
        <v>0</v>
      </c>
      <c r="Q821" s="6">
        <f t="shared" si="102"/>
        <v>0</v>
      </c>
      <c r="R821" s="3" t="str" cm="1">
        <f t="array" ref="R821">INDEX(Types!A:A,1+BIN2DEC(MID($B821,20,2)))</f>
        <v>Control</v>
      </c>
      <c r="S821" s="3" t="str" cm="1">
        <f t="array" ref="S821">IF(R821="ALU",INDEX(ALUOps!A:A,32-BIN2DEC(MID($B821,22,5))),"")</f>
        <v/>
      </c>
      <c r="T821" s="3" t="str" cm="1">
        <f t="array" ref="T821">IF(R821="ALU",INDEX(Tmp!A:A,4-BIN2DEC(MID($B821,27,2))),"")</f>
        <v/>
      </c>
      <c r="U821" s="6" t="str">
        <f t="shared" si="107"/>
        <v/>
      </c>
      <c r="V821" t="str" cm="1">
        <f t="array" ref="V821">IF(R821="Jump",INDEX(Jcond!A:A,16-BIN2DEC(MID($B821,22,4))),"")</f>
        <v/>
      </c>
      <c r="W821" t="str">
        <f t="shared" si="108"/>
        <v/>
      </c>
      <c r="X821" s="5" t="str" cm="1">
        <f t="array" ref="X821">IF(R821="Control",INDEX(IC!A:A,16-BIN2DEC(MID($B821,21,4))),"")</f>
        <v>--</v>
      </c>
      <c r="Y821" s="5" t="str" cm="1">
        <f t="array" ref="Y821">IF(X821="CALL",INDEX(Subroutines!A:A,32-BIN2DEC(MID($B821,25,5))),"")</f>
        <v/>
      </c>
      <c r="Z821" s="5" t="str" cm="1">
        <f t="array" ref="Z821">IF(R821="Control",INDEX(EC!A:A,8-BIN2DEC(MID($B821,25,3))),"")</f>
        <v>--</v>
      </c>
      <c r="AA821" s="5" t="str" cm="1">
        <f t="array" ref="AA821">IF(R821="Control",INDEX(SR!A:A,4-BIN2DEC(MID($B821,28,2))),"")</f>
        <v>--</v>
      </c>
    </row>
    <row r="822" spans="1:36" x14ac:dyDescent="0.25">
      <c r="A822" s="4" t="str">
        <f t="shared" si="103"/>
        <v>334</v>
      </c>
      <c r="B822" s="2" t="s">
        <v>772</v>
      </c>
      <c r="C822" s="35" t="s">
        <v>1152</v>
      </c>
      <c r="D822" s="2" t="s">
        <v>769</v>
      </c>
      <c r="E822" s="2" t="s">
        <v>930</v>
      </c>
      <c r="F822" s="2" t="s">
        <v>932</v>
      </c>
      <c r="G822" s="2"/>
      <c r="H822" s="3">
        <f t="shared" si="104"/>
        <v>0</v>
      </c>
      <c r="I822" s="27" t="str" cm="1">
        <f t="array" ref="I822">IF(H822=0,INDEX(Source1!A:A, 32-BIN2DEC(LEFT($B822,5))),"--")</f>
        <v>ZERO</v>
      </c>
      <c r="J822" s="63" t="str">
        <f t="shared" si="100"/>
        <v>--</v>
      </c>
      <c r="K822" s="27" t="str" cm="1">
        <f t="array" ref="K822">IF(H822=0,INDEX(Dest1!A:A,32-BIN2DEC(MID($B822,6,5))),"--")</f>
        <v>tmpC</v>
      </c>
      <c r="L822" s="27">
        <f t="shared" si="105"/>
        <v>1</v>
      </c>
      <c r="M822" s="27" t="str" cm="1">
        <f t="array" ref="M822">IF(AND(I822&lt;&gt;"CONST",L822=0),INDEX(Source2!A:A,16-BIN2DEC(MID($B822,11,4))),"--")</f>
        <v>--</v>
      </c>
      <c r="N822" s="23" t="str" cm="1">
        <f t="array" ref="N822">IF(AND(I822&lt;&gt;"CONST",L822=0),INDEX('D2'!A:A,4-BIN2DEC(MID($B822,15,2))),"--")</f>
        <v>--</v>
      </c>
      <c r="O822" s="6">
        <f t="shared" si="106"/>
        <v>0</v>
      </c>
      <c r="P822" s="6">
        <f t="shared" si="101"/>
        <v>0</v>
      </c>
      <c r="Q822" s="6">
        <f t="shared" si="102"/>
        <v>0</v>
      </c>
      <c r="R822" s="3" t="str" cm="1">
        <f t="array" ref="R822">INDEX(Types!A:A,1+BIN2DEC(MID($B822,20,2)))</f>
        <v>Jump</v>
      </c>
      <c r="S822" s="3" t="str" cm="1">
        <f t="array" ref="S822">IF(R822="ALU",INDEX(ALUOps!A:A,32-BIN2DEC(MID($B822,22,5))),"")</f>
        <v/>
      </c>
      <c r="T822" s="3" t="str" cm="1">
        <f t="array" ref="T822">IF(R822="ALU",INDEX(Tmp!A:A,4-BIN2DEC(MID($B822,27,2))),"")</f>
        <v/>
      </c>
      <c r="U822" s="6" t="str">
        <f t="shared" si="107"/>
        <v/>
      </c>
      <c r="V822" t="str" cm="1">
        <f t="array" ref="V822">IF(R822="Jump",INDEX(Jcond!A:A,16-BIN2DEC(MID($B822,22,4))),"")</f>
        <v>JNZ</v>
      </c>
      <c r="W822" s="44">
        <f t="shared" si="108"/>
        <v>14</v>
      </c>
      <c r="X822" s="5" t="str" cm="1">
        <f t="array" ref="X822">IF(R822="Control",INDEX(IC!A:A,16-BIN2DEC(MID($B822,21,4))),"")</f>
        <v/>
      </c>
      <c r="Y822" s="5" t="str" cm="1">
        <f t="array" ref="Y822">IF(X822="CALL",INDEX(Subroutines!A:A,32-BIN2DEC(MID($B822,25,5))),"")</f>
        <v/>
      </c>
      <c r="Z822" s="5" t="str" cm="1">
        <f t="array" ref="Z822">IF(R822="Control",INDEX(EC!A:A,8-BIN2DEC(MID($B822,25,3))),"")</f>
        <v/>
      </c>
      <c r="AA822" s="5" t="str" cm="1">
        <f t="array" ref="AA822">IF(R822="Control",INDEX(SR!A:A,4-BIN2DEC(MID($B822,28,2))),"")</f>
        <v/>
      </c>
      <c r="AJ822" s="1" t="s">
        <v>759</v>
      </c>
    </row>
    <row r="823" spans="1:36" x14ac:dyDescent="0.25">
      <c r="A823" s="4" t="str">
        <f t="shared" si="103"/>
        <v>335</v>
      </c>
      <c r="B823" s="2" t="s">
        <v>775</v>
      </c>
      <c r="C823" s="35" t="s">
        <v>1153</v>
      </c>
      <c r="D823" s="3"/>
      <c r="E823" s="3"/>
      <c r="F823" s="3"/>
      <c r="G823" s="3"/>
      <c r="H823" s="3">
        <f t="shared" si="104"/>
        <v>0</v>
      </c>
      <c r="I823" s="27" t="str" cm="1">
        <f t="array" ref="I823">IF(H823=0,INDEX(Source1!A:A, 32-BIN2DEC(LEFT($B823,5))),"--")</f>
        <v>SIGMA</v>
      </c>
      <c r="J823" s="63" t="str">
        <f t="shared" si="100"/>
        <v>--</v>
      </c>
      <c r="K823" s="27" t="str" cm="1">
        <f t="array" ref="K823">IF(H823=0,INDEX(Dest1!A:A,32-BIN2DEC(MID($B823,6,5))),"--")</f>
        <v>OP1</v>
      </c>
      <c r="L823" s="27">
        <f t="shared" si="105"/>
        <v>1</v>
      </c>
      <c r="M823" s="27" t="str" cm="1">
        <f t="array" ref="M823">IF(AND(I823&lt;&gt;"CONST",L823=0),INDEX(Source2!A:A,16-BIN2DEC(MID($B823,11,4))),"--")</f>
        <v>--</v>
      </c>
      <c r="N823" s="23" t="str" cm="1">
        <f t="array" ref="N823">IF(AND(I823&lt;&gt;"CONST",L823=0),INDEX('D2'!A:A,4-BIN2DEC(MID($B823,15,2))),"--")</f>
        <v>--</v>
      </c>
      <c r="O823" s="6">
        <f t="shared" si="106"/>
        <v>0</v>
      </c>
      <c r="P823" s="6">
        <f t="shared" si="101"/>
        <v>0</v>
      </c>
      <c r="Q823" s="6">
        <f t="shared" si="102"/>
        <v>1</v>
      </c>
      <c r="R823" s="3" t="str" cm="1">
        <f t="array" ref="R823">INDEX(Types!A:A,1+BIN2DEC(MID($B823,20,2)))</f>
        <v>Control</v>
      </c>
      <c r="S823" s="3" t="str" cm="1">
        <f t="array" ref="S823">IF(R823="ALU",INDEX(ALUOps!A:A,32-BIN2DEC(MID($B823,22,5))),"")</f>
        <v/>
      </c>
      <c r="T823" s="3" t="str" cm="1">
        <f t="array" ref="T823">IF(R823="ALU",INDEX(Tmp!A:A,4-BIN2DEC(MID($B823,27,2))),"")</f>
        <v/>
      </c>
      <c r="U823" s="6" t="str">
        <f t="shared" si="107"/>
        <v/>
      </c>
      <c r="V823" t="str" cm="1">
        <f t="array" ref="V823">IF(R823="Jump",INDEX(Jcond!A:A,16-BIN2DEC(MID($B823,22,4))),"")</f>
        <v/>
      </c>
      <c r="W823" t="str">
        <f t="shared" si="108"/>
        <v/>
      </c>
      <c r="X823" s="5" t="str" cm="1">
        <f t="array" ref="X823">IF(R823="Control",INDEX(IC!A:A,16-BIN2DEC(MID($B823,21,4))),"")</f>
        <v>--</v>
      </c>
      <c r="Y823" s="5" t="str" cm="1">
        <f t="array" ref="Y823">IF(X823="CALL",INDEX(Subroutines!A:A,32-BIN2DEC(MID($B823,25,5))),"")</f>
        <v/>
      </c>
      <c r="Z823" s="5" t="str" cm="1">
        <f t="array" ref="Z823">IF(R823="Control",INDEX(EC!A:A,8-BIN2DEC(MID($B823,25,3))),"")</f>
        <v>--</v>
      </c>
      <c r="AA823" s="5" t="str" cm="1">
        <f t="array" ref="AA823">IF(R823="Control",INDEX(SR!A:A,4-BIN2DEC(MID($B823,28,2))),"")</f>
        <v>--</v>
      </c>
      <c r="AE823" s="1" t="s">
        <v>1208</v>
      </c>
    </row>
    <row r="824" spans="1:36" x14ac:dyDescent="0.25">
      <c r="A824" s="4" t="str">
        <f t="shared" si="103"/>
        <v>336</v>
      </c>
      <c r="B824" s="2" t="s">
        <v>4</v>
      </c>
      <c r="C824" s="45" t="s">
        <v>1154</v>
      </c>
      <c r="D824" s="3"/>
      <c r="E824" s="3"/>
      <c r="F824" s="3"/>
      <c r="G824" s="3"/>
      <c r="H824" s="3">
        <f t="shared" si="104"/>
        <v>1</v>
      </c>
      <c r="I824" s="27" t="str" cm="1">
        <f t="array" ref="I824">IF(H824=0,INDEX(Source1!A:A, 32-BIN2DEC(LEFT($B824,5))),"--")</f>
        <v>--</v>
      </c>
      <c r="J824" s="63" t="str">
        <f t="shared" si="100"/>
        <v>--</v>
      </c>
      <c r="K824" s="27" t="str" cm="1">
        <f t="array" ref="K824">IF(H824=0,INDEX(Dest1!A:A,32-BIN2DEC(MID($B824,6,5))),"--")</f>
        <v>--</v>
      </c>
      <c r="L824" s="27">
        <f t="shared" si="105"/>
        <v>1</v>
      </c>
      <c r="M824" s="27" t="str" cm="1">
        <f t="array" ref="M824">IF(AND(I824&lt;&gt;"CONST",L824=0),INDEX(Source2!A:A,16-BIN2DEC(MID($B824,11,4))),"--")</f>
        <v>--</v>
      </c>
      <c r="N824" s="23" t="str" cm="1">
        <f t="array" ref="N824">IF(AND(I824&lt;&gt;"CONST",L824=0),INDEX('D2'!A:A,4-BIN2DEC(MID($B824,15,2))),"--")</f>
        <v>--</v>
      </c>
      <c r="O824" s="6">
        <f t="shared" si="106"/>
        <v>0</v>
      </c>
      <c r="P824" s="6">
        <f t="shared" si="101"/>
        <v>0</v>
      </c>
      <c r="Q824" s="6">
        <f t="shared" si="102"/>
        <v>0</v>
      </c>
      <c r="R824" s="3" t="str" cm="1">
        <f t="array" ref="R824">INDEX(Types!A:A,1+BIN2DEC(MID($B824,20,2)))</f>
        <v>Control</v>
      </c>
      <c r="S824" s="3" t="str" cm="1">
        <f t="array" ref="S824">IF(R824="ALU",INDEX(ALUOps!A:A,32-BIN2DEC(MID($B824,22,5))),"")</f>
        <v/>
      </c>
      <c r="T824" s="3" t="str" cm="1">
        <f t="array" ref="T824">IF(R824="ALU",INDEX(Tmp!A:A,4-BIN2DEC(MID($B824,27,2))),"")</f>
        <v/>
      </c>
      <c r="U824" s="6" t="str">
        <f t="shared" si="107"/>
        <v/>
      </c>
      <c r="V824" t="str" cm="1">
        <f t="array" ref="V824">IF(R824="Jump",INDEX(Jcond!A:A,16-BIN2DEC(MID($B824,22,4))),"")</f>
        <v/>
      </c>
      <c r="W824" t="str">
        <f t="shared" si="108"/>
        <v/>
      </c>
      <c r="X824" s="5" t="str" cm="1">
        <f t="array" ref="X824">IF(R824="Control",INDEX(IC!A:A,16-BIN2DEC(MID($B824,21,4))),"")</f>
        <v>--</v>
      </c>
      <c r="Y824" s="5" t="str" cm="1">
        <f t="array" ref="Y824">IF(X824="CALL",INDEX(Subroutines!A:A,32-BIN2DEC(MID($B824,25,5))),"")</f>
        <v/>
      </c>
      <c r="Z824" s="5" t="str" cm="1">
        <f t="array" ref="Z824">IF(R824="Control",INDEX(EC!A:A,8-BIN2DEC(MID($B824,25,3))),"")</f>
        <v>--</v>
      </c>
      <c r="AA824" s="5" t="str" cm="1">
        <f t="array" ref="AA824">IF(R824="Control",INDEX(SR!A:A,4-BIN2DEC(MID($B824,28,2))),"")</f>
        <v>--</v>
      </c>
    </row>
    <row r="825" spans="1:36" s="9" customFormat="1" ht="15.75" thickBot="1" x14ac:dyDescent="0.3">
      <c r="A825" s="7" t="str">
        <f t="shared" si="103"/>
        <v>337</v>
      </c>
      <c r="B825" s="8" t="s">
        <v>215</v>
      </c>
      <c r="C825" s="38" t="s">
        <v>1155</v>
      </c>
      <c r="D825" s="10"/>
      <c r="E825" s="10"/>
      <c r="F825" s="10"/>
      <c r="G825" s="10"/>
      <c r="H825" s="10">
        <f t="shared" si="104"/>
        <v>0</v>
      </c>
      <c r="I825" s="30" t="str" cm="1">
        <f t="array" ref="I825">IF(H825=0,INDEX(Source1!A:A, 32-BIN2DEC(LEFT($B825,5))),"--")</f>
        <v>DI</v>
      </c>
      <c r="J825" s="66" t="str">
        <f t="shared" si="100"/>
        <v>--</v>
      </c>
      <c r="K825" s="30" t="str" cm="1">
        <f t="array" ref="K825">IF(H825=0,INDEX(Dest1!A:A,32-BIN2DEC(MID($B825,6,5))),"--")</f>
        <v>DP</v>
      </c>
      <c r="L825" s="30">
        <f t="shared" si="105"/>
        <v>1</v>
      </c>
      <c r="M825" s="30" t="str" cm="1">
        <f t="array" ref="M825">IF(AND(I825&lt;&gt;"CONST",L825=0),INDEX(Source2!A:A,16-BIN2DEC(MID($B825,11,4))),"--")</f>
        <v>--</v>
      </c>
      <c r="N825" s="26" t="str" cm="1">
        <f t="array" ref="N825">IF(AND(I825&lt;&gt;"CONST",L825=0),INDEX('D2'!A:A,4-BIN2DEC(MID($B825,15,2))),"--")</f>
        <v>--</v>
      </c>
      <c r="O825" s="11">
        <f t="shared" si="106"/>
        <v>0</v>
      </c>
      <c r="P825" s="11">
        <f t="shared" si="101"/>
        <v>0</v>
      </c>
      <c r="Q825" s="11">
        <f t="shared" si="102"/>
        <v>0</v>
      </c>
      <c r="R825" s="10" t="str" cm="1">
        <f t="array" ref="R825">INDEX(Types!A:A,1+BIN2DEC(MID($B825,20,2)))</f>
        <v>Control</v>
      </c>
      <c r="S825" s="10" t="str" cm="1">
        <f t="array" ref="S825">IF(R825="ALU",INDEX(ALUOps!A:A,32-BIN2DEC(MID($B825,22,5))),"")</f>
        <v/>
      </c>
      <c r="T825" s="10" t="str" cm="1">
        <f t="array" ref="T825">IF(R825="ALU",INDEX(Tmp!A:A,4-BIN2DEC(MID($B825,27,2))),"")</f>
        <v/>
      </c>
      <c r="U825" s="11" t="str">
        <f t="shared" si="107"/>
        <v/>
      </c>
      <c r="V825" s="9" t="str" cm="1">
        <f t="array" ref="V825">IF(R825="Jump",INDEX(Jcond!A:A,16-BIN2DEC(MID($B825,22,4))),"")</f>
        <v/>
      </c>
      <c r="W825" s="9" t="str">
        <f t="shared" si="108"/>
        <v/>
      </c>
      <c r="X825" s="54" t="str" cm="1">
        <f t="array" ref="X825">IF(R825="Control",INDEX(IC!A:A,16-BIN2DEC(MID($B825,21,4))),"")</f>
        <v>--</v>
      </c>
      <c r="Y825" s="54" t="str" cm="1">
        <f t="array" ref="Y825">IF(X825="CALL",INDEX(Subroutines!A:A,32-BIN2DEC(MID($B825,25,5))),"")</f>
        <v/>
      </c>
      <c r="Z825" s="54" t="str" cm="1">
        <f t="array" ref="Z825">IF(R825="Control",INDEX(EC!A:A,8-BIN2DEC(MID($B825,25,3))),"")</f>
        <v>MR</v>
      </c>
      <c r="AA825" s="54" t="str" cm="1">
        <f t="array" ref="AA825">IF(R825="Control",INDEX(SR!A:A,4-BIN2DEC(MID($B825,28,2))),"")</f>
        <v>ES</v>
      </c>
      <c r="AE825" s="60"/>
    </row>
    <row r="826" spans="1:36" x14ac:dyDescent="0.25">
      <c r="A826" s="4" t="str">
        <f t="shared" si="103"/>
        <v>338</v>
      </c>
      <c r="B826" s="2" t="s">
        <v>776</v>
      </c>
      <c r="C826" s="35"/>
      <c r="D826" s="2" t="s">
        <v>773</v>
      </c>
      <c r="E826" s="2" t="s">
        <v>930</v>
      </c>
      <c r="F826" s="2" t="s">
        <v>462</v>
      </c>
      <c r="G826" s="2"/>
      <c r="H826" s="3">
        <f t="shared" si="104"/>
        <v>0</v>
      </c>
      <c r="I826" s="27" t="str" cm="1">
        <f t="array" ref="I826">IF(H826=0,INDEX(Source1!A:A, 32-BIN2DEC(LEFT($B826,5))),"--")</f>
        <v>TEMP</v>
      </c>
      <c r="J826" s="63" t="str">
        <f t="shared" si="100"/>
        <v>--</v>
      </c>
      <c r="K826" s="27" t="str" cm="1">
        <f t="array" ref="K826">IF(H826=0,INDEX(Dest1!A:A,32-BIN2DEC(MID($B826,6,5))),"--")</f>
        <v>tmpA</v>
      </c>
      <c r="L826" s="27">
        <f t="shared" si="105"/>
        <v>1</v>
      </c>
      <c r="M826" s="27" t="str" cm="1">
        <f t="array" ref="M826">IF(AND(I826&lt;&gt;"CONST",L826=0),INDEX(Source2!A:A,16-BIN2DEC(MID($B826,11,4))),"--")</f>
        <v>--</v>
      </c>
      <c r="N826" s="23" t="str" cm="1">
        <f t="array" ref="N826">IF(AND(I826&lt;&gt;"CONST",L826=0),INDEX('D2'!A:A,4-BIN2DEC(MID($B826,15,2))),"--")</f>
        <v>--</v>
      </c>
      <c r="O826" s="6">
        <f t="shared" si="106"/>
        <v>0</v>
      </c>
      <c r="P826" s="6">
        <f t="shared" si="101"/>
        <v>0</v>
      </c>
      <c r="Q826" s="6">
        <f t="shared" si="102"/>
        <v>0</v>
      </c>
      <c r="R826" s="3" t="str" cm="1">
        <f t="array" ref="R826">INDEX(Types!A:A,1+BIN2DEC(MID($B826,20,2)))</f>
        <v>ALU</v>
      </c>
      <c r="S826" s="3" t="str" cm="1">
        <f t="array" ref="S826">IF(R826="ALU",INDEX(ALUOps!A:A,32-BIN2DEC(MID($B826,22,5))),"")</f>
        <v>PASS</v>
      </c>
      <c r="T826" s="3" t="str" cm="1">
        <f t="array" ref="T826">IF(R826="ALU",INDEX(Tmp!A:A,4-BIN2DEC(MID($B826,27,2))),"")</f>
        <v>tmpB</v>
      </c>
      <c r="U826" s="6">
        <f t="shared" si="107"/>
        <v>0</v>
      </c>
      <c r="V826" t="str" cm="1">
        <f t="array" ref="V826">IF(R826="Jump",INDEX(Jcond!A:A,16-BIN2DEC(MID($B826,22,4))),"")</f>
        <v/>
      </c>
      <c r="W826" t="str">
        <f t="shared" si="108"/>
        <v/>
      </c>
      <c r="X826" s="5" t="str" cm="1">
        <f t="array" ref="X826">IF(R826="Control",INDEX(IC!A:A,16-BIN2DEC(MID($B826,21,4))),"")</f>
        <v/>
      </c>
      <c r="Y826" s="5" t="str" cm="1">
        <f t="array" ref="Y826">IF(X826="CALL",INDEX(Subroutines!A:A,32-BIN2DEC(MID($B826,25,5))),"")</f>
        <v/>
      </c>
      <c r="Z826" s="5" t="str" cm="1">
        <f t="array" ref="Z826">IF(R826="Control",INDEX(EC!A:A,8-BIN2DEC(MID($B826,25,3))),"")</f>
        <v/>
      </c>
      <c r="AA826" s="5" t="str" cm="1">
        <f t="array" ref="AA826">IF(R826="Control",INDEX(SR!A:A,4-BIN2DEC(MID($B826,28,2))),"")</f>
        <v/>
      </c>
      <c r="AC826" t="s">
        <v>1182</v>
      </c>
      <c r="AJ826" s="1" t="s">
        <v>774</v>
      </c>
    </row>
    <row r="827" spans="1:36" x14ac:dyDescent="0.25">
      <c r="A827" s="4" t="str">
        <f t="shared" si="103"/>
        <v>339</v>
      </c>
      <c r="B827" s="2" t="s">
        <v>369</v>
      </c>
      <c r="C827" s="35"/>
      <c r="D827" s="3"/>
      <c r="E827" s="3"/>
      <c r="F827" s="3"/>
      <c r="G827" s="3"/>
      <c r="H827" s="3">
        <f t="shared" si="104"/>
        <v>0</v>
      </c>
      <c r="I827" s="27" t="str" cm="1">
        <f t="array" ref="I827">IF(H827=0,INDEX(Source1!A:A, 32-BIN2DEC(LEFT($B827,5))),"--")</f>
        <v>SIGMA</v>
      </c>
      <c r="J827" s="63" t="str">
        <f t="shared" si="100"/>
        <v>--</v>
      </c>
      <c r="K827" s="27" t="str" cm="1">
        <f t="array" ref="K827">IF(H827=0,INDEX(Dest1!A:A,32-BIN2DEC(MID($B827,6,5))),"--")</f>
        <v>tmpB</v>
      </c>
      <c r="L827" s="27">
        <f t="shared" si="105"/>
        <v>1</v>
      </c>
      <c r="M827" s="27" t="str" cm="1">
        <f t="array" ref="M827">IF(AND(I827&lt;&gt;"CONST",L827=0),INDEX(Source2!A:A,16-BIN2DEC(MID($B827,11,4))),"--")</f>
        <v>--</v>
      </c>
      <c r="N827" s="23" t="str" cm="1">
        <f t="array" ref="N827">IF(AND(I827&lt;&gt;"CONST",L827=0),INDEX('D2'!A:A,4-BIN2DEC(MID($B827,15,2))),"--")</f>
        <v>--</v>
      </c>
      <c r="O827" s="6">
        <f t="shared" si="106"/>
        <v>0</v>
      </c>
      <c r="P827" s="6">
        <f t="shared" si="101"/>
        <v>0</v>
      </c>
      <c r="Q827" s="6">
        <f t="shared" si="102"/>
        <v>0</v>
      </c>
      <c r="R827" s="3" t="str" cm="1">
        <f t="array" ref="R827">INDEX(Types!A:A,1+BIN2DEC(MID($B827,20,2)))</f>
        <v>ALU</v>
      </c>
      <c r="S827" s="3" t="str" cm="1">
        <f t="array" ref="S827">IF(R827="ALU",INDEX(ALUOps!A:A,32-BIN2DEC(MID($B827,22,5))),"")</f>
        <v>MUL</v>
      </c>
      <c r="T827" s="3" t="str" cm="1">
        <f t="array" ref="T827">IF(R827="ALU",INDEX(Tmp!A:A,4-BIN2DEC(MID($B827,27,2))),"")</f>
        <v>tmpC</v>
      </c>
      <c r="U827" s="6">
        <f t="shared" si="107"/>
        <v>1</v>
      </c>
      <c r="V827" t="str" cm="1">
        <f t="array" ref="V827">IF(R827="Jump",INDEX(Jcond!A:A,16-BIN2DEC(MID($B827,22,4))),"")</f>
        <v/>
      </c>
      <c r="W827" t="str">
        <f t="shared" si="108"/>
        <v/>
      </c>
      <c r="X827" s="5" t="str" cm="1">
        <f t="array" ref="X827">IF(R827="Control",INDEX(IC!A:A,16-BIN2DEC(MID($B827,21,4))),"")</f>
        <v/>
      </c>
      <c r="Y827" s="5" t="str" cm="1">
        <f t="array" ref="Y827">IF(X827="CALL",INDEX(Subroutines!A:A,32-BIN2DEC(MID($B827,25,5))),"")</f>
        <v/>
      </c>
      <c r="Z827" s="5" t="str" cm="1">
        <f t="array" ref="Z827">IF(R827="Control",INDEX(EC!A:A,8-BIN2DEC(MID($B827,25,3))),"")</f>
        <v/>
      </c>
      <c r="AA827" s="5" t="str" cm="1">
        <f t="array" ref="AA827">IF(R827="Control",INDEX(SR!A:A,4-BIN2DEC(MID($B827,28,2))),"")</f>
        <v/>
      </c>
    </row>
    <row r="828" spans="1:36" x14ac:dyDescent="0.25">
      <c r="A828" s="4" t="str">
        <f t="shared" si="103"/>
        <v>33A</v>
      </c>
      <c r="B828" s="2" t="s">
        <v>778</v>
      </c>
      <c r="C828" s="35"/>
      <c r="D828" s="3"/>
      <c r="E828" s="3"/>
      <c r="F828" s="3"/>
      <c r="G828" s="3"/>
      <c r="H828" s="3">
        <f t="shared" si="104"/>
        <v>0</v>
      </c>
      <c r="I828" s="27" t="str" cm="1">
        <f t="array" ref="I828">IF(H828=0,INDEX(Source1!A:A, 32-BIN2DEC(LEFT($B828,5))),"--")</f>
        <v>tmpA</v>
      </c>
      <c r="J828" s="63" t="str">
        <f t="shared" si="100"/>
        <v>--</v>
      </c>
      <c r="K828" s="27" t="str" cm="1">
        <f t="array" ref="K828">IF(H828=0,INDEX(Dest1!A:A,32-BIN2DEC(MID($B828,6,5))),"--")</f>
        <v>tmpC</v>
      </c>
      <c r="L828" s="27">
        <f t="shared" si="105"/>
        <v>1</v>
      </c>
      <c r="M828" s="27" t="str" cm="1">
        <f t="array" ref="M828">IF(AND(I828&lt;&gt;"CONST",L828=0),INDEX(Source2!A:A,16-BIN2DEC(MID($B828,11,4))),"--")</f>
        <v>--</v>
      </c>
      <c r="N828" s="23" t="str" cm="1">
        <f t="array" ref="N828">IF(AND(I828&lt;&gt;"CONST",L828=0),INDEX('D2'!A:A,4-BIN2DEC(MID($B828,15,2))),"--")</f>
        <v>--</v>
      </c>
      <c r="O828" s="6">
        <f t="shared" si="106"/>
        <v>0</v>
      </c>
      <c r="P828" s="6">
        <f t="shared" si="101"/>
        <v>0</v>
      </c>
      <c r="Q828" s="6">
        <f t="shared" si="102"/>
        <v>0</v>
      </c>
      <c r="R828" s="3" t="str" cm="1">
        <f t="array" ref="R828">INDEX(Types!A:A,1+BIN2DEC(MID($B828,20,2)))</f>
        <v>Control</v>
      </c>
      <c r="S828" s="3" t="str" cm="1">
        <f t="array" ref="S828">IF(R828="ALU",INDEX(ALUOps!A:A,32-BIN2DEC(MID($B828,22,5))),"")</f>
        <v/>
      </c>
      <c r="T828" s="3" t="str" cm="1">
        <f t="array" ref="T828">IF(R828="ALU",INDEX(Tmp!A:A,4-BIN2DEC(MID($B828,27,2))),"")</f>
        <v/>
      </c>
      <c r="U828" s="6" t="str">
        <f t="shared" si="107"/>
        <v/>
      </c>
      <c r="V828" t="str" cm="1">
        <f t="array" ref="V828">IF(R828="Jump",INDEX(Jcond!A:A,16-BIN2DEC(MID($B828,22,4))),"")</f>
        <v/>
      </c>
      <c r="W828" t="str">
        <f t="shared" si="108"/>
        <v/>
      </c>
      <c r="X828" s="5" t="str" cm="1">
        <f t="array" ref="X828">IF(R828="Control",INDEX(IC!A:A,16-BIN2DEC(MID($B828,21,4))),"")</f>
        <v>--</v>
      </c>
      <c r="Y828" s="5" t="str" cm="1">
        <f t="array" ref="Y828">IF(X828="CALL",INDEX(Subroutines!A:A,32-BIN2DEC(MID($B828,25,5))),"")</f>
        <v/>
      </c>
      <c r="Z828" s="5" t="str" cm="1">
        <f t="array" ref="Z828">IF(R828="Control",INDEX(EC!A:A,8-BIN2DEC(MID($B828,25,3))),"")</f>
        <v>--</v>
      </c>
      <c r="AA828" s="5" t="str" cm="1">
        <f t="array" ref="AA828">IF(R828="Control",INDEX(SR!A:A,4-BIN2DEC(MID($B828,28,2))),"")</f>
        <v>--</v>
      </c>
    </row>
    <row r="829" spans="1:36" x14ac:dyDescent="0.25">
      <c r="A829" s="4" t="str">
        <f t="shared" si="103"/>
        <v>33B</v>
      </c>
      <c r="B829" s="2" t="s">
        <v>757</v>
      </c>
      <c r="C829" s="35"/>
      <c r="D829" s="3"/>
      <c r="E829" s="3"/>
      <c r="F829" s="3"/>
      <c r="G829" s="3"/>
      <c r="H829" s="3">
        <f t="shared" si="104"/>
        <v>0</v>
      </c>
      <c r="I829" s="27" t="str" cm="1">
        <f t="array" ref="I829">IF(H829=0,INDEX(Source1!A:A, 32-BIN2DEC(LEFT($B829,5))),"--")</f>
        <v>OP1</v>
      </c>
      <c r="J829" s="63" t="str">
        <f t="shared" si="100"/>
        <v>--</v>
      </c>
      <c r="K829" s="27" t="str" cm="1">
        <f t="array" ref="K829">IF(H829=0,INDEX(Dest1!A:A,32-BIN2DEC(MID($B829,6,5))),"--")</f>
        <v>tmpAL</v>
      </c>
      <c r="L829" s="27">
        <f t="shared" si="105"/>
        <v>1</v>
      </c>
      <c r="M829" s="27" t="str" cm="1">
        <f t="array" ref="M829">IF(AND(I829&lt;&gt;"CONST",L829=0),INDEX(Source2!A:A,16-BIN2DEC(MID($B829,11,4))),"--")</f>
        <v>--</v>
      </c>
      <c r="N829" s="23" t="str" cm="1">
        <f t="array" ref="N829">IF(AND(I829&lt;&gt;"CONST",L829=0),INDEX('D2'!A:A,4-BIN2DEC(MID($B829,15,2))),"--")</f>
        <v>--</v>
      </c>
      <c r="O829" s="6">
        <f t="shared" si="106"/>
        <v>0</v>
      </c>
      <c r="P829" s="6">
        <f t="shared" si="101"/>
        <v>0</v>
      </c>
      <c r="Q829" s="6">
        <f t="shared" si="102"/>
        <v>0</v>
      </c>
      <c r="R829" s="3" t="str" cm="1">
        <f t="array" ref="R829">INDEX(Types!A:A,1+BIN2DEC(MID($B829,20,2)))</f>
        <v>Control</v>
      </c>
      <c r="S829" s="3" t="str" cm="1">
        <f t="array" ref="S829">IF(R829="ALU",INDEX(ALUOps!A:A,32-BIN2DEC(MID($B829,22,5))),"")</f>
        <v/>
      </c>
      <c r="T829" s="3" t="str" cm="1">
        <f t="array" ref="T829">IF(R829="ALU",INDEX(Tmp!A:A,4-BIN2DEC(MID($B829,27,2))),"")</f>
        <v/>
      </c>
      <c r="U829" s="6" t="str">
        <f t="shared" si="107"/>
        <v/>
      </c>
      <c r="V829" t="str" cm="1">
        <f t="array" ref="V829">IF(R829="Jump",INDEX(Jcond!A:A,16-BIN2DEC(MID($B829,22,4))),"")</f>
        <v/>
      </c>
      <c r="W829" t="str">
        <f t="shared" si="108"/>
        <v/>
      </c>
      <c r="X829" s="5" t="str" cm="1">
        <f t="array" ref="X829">IF(R829="Control",INDEX(IC!A:A,16-BIN2DEC(MID($B829,21,4))),"")</f>
        <v>--</v>
      </c>
      <c r="Y829" s="5" t="str" cm="1">
        <f t="array" ref="Y829">IF(X829="CALL",INDEX(Subroutines!A:A,32-BIN2DEC(MID($B829,25,5))),"")</f>
        <v/>
      </c>
      <c r="Z829" s="5" t="str" cm="1">
        <f t="array" ref="Z829">IF(R829="Control",INDEX(EC!A:A,8-BIN2DEC(MID($B829,25,3))),"")</f>
        <v>--</v>
      </c>
      <c r="AA829" s="5" t="str" cm="1">
        <f t="array" ref="AA829">IF(R829="Control",INDEX(SR!A:A,4-BIN2DEC(MID($B829,28,2))),"")</f>
        <v>--</v>
      </c>
    </row>
    <row r="830" spans="1:36" x14ac:dyDescent="0.25">
      <c r="A830" s="4" t="str">
        <f t="shared" si="103"/>
        <v>33C</v>
      </c>
      <c r="B830" s="2" t="s">
        <v>779</v>
      </c>
      <c r="C830" s="35"/>
      <c r="D830" s="2" t="s">
        <v>777</v>
      </c>
      <c r="E830" s="2" t="s">
        <v>930</v>
      </c>
      <c r="F830" s="2" t="s">
        <v>928</v>
      </c>
      <c r="G830" s="2"/>
      <c r="H830" s="3">
        <f t="shared" si="104"/>
        <v>0</v>
      </c>
      <c r="I830" s="27" t="str" cm="1">
        <f t="array" ref="I830">IF(H830=0,INDEX(Source1!A:A, 32-BIN2DEC(LEFT($B830,5))),"--")</f>
        <v>tmpA</v>
      </c>
      <c r="J830" s="63" t="str">
        <f t="shared" si="100"/>
        <v>--</v>
      </c>
      <c r="K830" s="27" t="str" cm="1">
        <f t="array" ref="K830">IF(H830=0,INDEX(Dest1!A:A,32-BIN2DEC(MID($B830,6,5))),"--")</f>
        <v>LC</v>
      </c>
      <c r="L830" s="27">
        <f t="shared" si="105"/>
        <v>1</v>
      </c>
      <c r="M830" s="27" t="str" cm="1">
        <f t="array" ref="M830">IF(AND(I830&lt;&gt;"CONST",L830=0),INDEX(Source2!A:A,16-BIN2DEC(MID($B830,11,4))),"--")</f>
        <v>--</v>
      </c>
      <c r="N830" s="23" t="str" cm="1">
        <f t="array" ref="N830">IF(AND(I830&lt;&gt;"CONST",L830=0),INDEX('D2'!A:A,4-BIN2DEC(MID($B830,15,2))),"--")</f>
        <v>--</v>
      </c>
      <c r="O830" s="6">
        <f t="shared" si="106"/>
        <v>0</v>
      </c>
      <c r="P830" s="6">
        <f t="shared" si="101"/>
        <v>0</v>
      </c>
      <c r="Q830" s="6">
        <f t="shared" si="102"/>
        <v>0</v>
      </c>
      <c r="R830" s="3" t="str" cm="1">
        <f t="array" ref="R830">INDEX(Types!A:A,1+BIN2DEC(MID($B830,20,2)))</f>
        <v>Control</v>
      </c>
      <c r="S830" s="3" t="str" cm="1">
        <f t="array" ref="S830">IF(R830="ALU",INDEX(ALUOps!A:A,32-BIN2DEC(MID($B830,22,5))),"")</f>
        <v/>
      </c>
      <c r="T830" s="3" t="str" cm="1">
        <f t="array" ref="T830">IF(R830="ALU",INDEX(Tmp!A:A,4-BIN2DEC(MID($B830,27,2))),"")</f>
        <v/>
      </c>
      <c r="U830" s="6" t="str">
        <f t="shared" si="107"/>
        <v/>
      </c>
      <c r="V830" t="str" cm="1">
        <f t="array" ref="V830">IF(R830="Jump",INDEX(Jcond!A:A,16-BIN2DEC(MID($B830,22,4))),"")</f>
        <v/>
      </c>
      <c r="W830" t="str">
        <f t="shared" si="108"/>
        <v/>
      </c>
      <c r="X830" s="5" t="str" cm="1">
        <f t="array" ref="X830">IF(R830="Control",INDEX(IC!A:A,16-BIN2DEC(MID($B830,21,4))),"")</f>
        <v>--</v>
      </c>
      <c r="Y830" s="5" t="str" cm="1">
        <f t="array" ref="Y830">IF(X830="CALL",INDEX(Subroutines!A:A,32-BIN2DEC(MID($B830,25,5))),"")</f>
        <v/>
      </c>
      <c r="Z830" s="5" t="str" cm="1">
        <f t="array" ref="Z830">IF(R830="Control",INDEX(EC!A:A,8-BIN2DEC(MID($B830,25,3))),"")</f>
        <v>--</v>
      </c>
      <c r="AA830" s="5" t="str" cm="1">
        <f t="array" ref="AA830">IF(R830="Control",INDEX(SR!A:A,4-BIN2DEC(MID($B830,28,2))),"")</f>
        <v>--</v>
      </c>
      <c r="AJ830" s="1" t="s">
        <v>774</v>
      </c>
    </row>
    <row r="831" spans="1:36" x14ac:dyDescent="0.25">
      <c r="A831" s="4" t="str">
        <f t="shared" si="103"/>
        <v>33D</v>
      </c>
      <c r="B831" s="2" t="s">
        <v>749</v>
      </c>
      <c r="C831" s="35"/>
      <c r="D831" s="3"/>
      <c r="E831" s="3"/>
      <c r="F831" s="3"/>
      <c r="G831" s="3"/>
      <c r="H831" s="3">
        <f t="shared" si="104"/>
        <v>0</v>
      </c>
      <c r="I831" s="27" t="str" cm="1">
        <f t="array" ref="I831">IF(H831=0,INDEX(Source1!A:A, 32-BIN2DEC(LEFT($B831,5))),"--")</f>
        <v>TEMP</v>
      </c>
      <c r="J831" s="63" t="str">
        <f t="shared" si="100"/>
        <v>--</v>
      </c>
      <c r="K831" s="27" t="str" cm="1">
        <f t="array" ref="K831">IF(H831=0,INDEX(Dest1!A:A,32-BIN2DEC(MID($B831,6,5))),"--")</f>
        <v>tmpB</v>
      </c>
      <c r="L831" s="27">
        <f t="shared" si="105"/>
        <v>1</v>
      </c>
      <c r="M831" s="27" t="str" cm="1">
        <f t="array" ref="M831">IF(AND(I831&lt;&gt;"CONST",L831=0),INDEX(Source2!A:A,16-BIN2DEC(MID($B831,11,4))),"--")</f>
        <v>--</v>
      </c>
      <c r="N831" s="23" t="str" cm="1">
        <f t="array" ref="N831">IF(AND(I831&lt;&gt;"CONST",L831=0),INDEX('D2'!A:A,4-BIN2DEC(MID($B831,15,2))),"--")</f>
        <v>--</v>
      </c>
      <c r="O831" s="6">
        <f t="shared" si="106"/>
        <v>1</v>
      </c>
      <c r="P831" s="6">
        <f t="shared" si="101"/>
        <v>0</v>
      </c>
      <c r="Q831" s="6">
        <f t="shared" si="102"/>
        <v>0</v>
      </c>
      <c r="R831" s="3" t="str" cm="1">
        <f t="array" ref="R831">INDEX(Types!A:A,1+BIN2DEC(MID($B831,20,2)))</f>
        <v>ALU</v>
      </c>
      <c r="S831" s="3" t="str" cm="1">
        <f t="array" ref="S831">IF(R831="ALU",INDEX(ALUOps!A:A,32-BIN2DEC(MID($B831,22,5))),"")</f>
        <v>PASS</v>
      </c>
      <c r="T831" s="3" t="str" cm="1">
        <f t="array" ref="T831">IF(R831="ALU",INDEX(Tmp!A:A,4-BIN2DEC(MID($B831,27,2))),"")</f>
        <v>tmpB</v>
      </c>
      <c r="U831" s="6">
        <f t="shared" si="107"/>
        <v>0</v>
      </c>
      <c r="V831" t="str" cm="1">
        <f t="array" ref="V831">IF(R831="Jump",INDEX(Jcond!A:A,16-BIN2DEC(MID($B831,22,4))),"")</f>
        <v/>
      </c>
      <c r="W831" t="str">
        <f t="shared" si="108"/>
        <v/>
      </c>
      <c r="X831" s="5" t="str" cm="1">
        <f t="array" ref="X831">IF(R831="Control",INDEX(IC!A:A,16-BIN2DEC(MID($B831,21,4))),"")</f>
        <v/>
      </c>
      <c r="Y831" s="5" t="str" cm="1">
        <f t="array" ref="Y831">IF(X831="CALL",INDEX(Subroutines!A:A,32-BIN2DEC(MID($B831,25,5))),"")</f>
        <v/>
      </c>
      <c r="Z831" s="5" t="str" cm="1">
        <f t="array" ref="Z831">IF(R831="Control",INDEX(EC!A:A,8-BIN2DEC(MID($B831,25,3))),"")</f>
        <v/>
      </c>
      <c r="AA831" s="5" t="str" cm="1">
        <f t="array" ref="AA831">IF(R831="Control",INDEX(SR!A:A,4-BIN2DEC(MID($B831,28,2))),"")</f>
        <v/>
      </c>
    </row>
    <row r="832" spans="1:36" x14ac:dyDescent="0.25">
      <c r="A832" s="4" t="str">
        <f t="shared" si="103"/>
        <v>33E</v>
      </c>
      <c r="B832" s="2" t="s">
        <v>781</v>
      </c>
      <c r="C832" s="35"/>
      <c r="D832" s="3"/>
      <c r="E832" s="3"/>
      <c r="F832" s="3"/>
      <c r="G832" s="3"/>
      <c r="H832" s="3">
        <f t="shared" si="104"/>
        <v>0</v>
      </c>
      <c r="I832" s="27" t="str" cm="1">
        <f t="array" ref="I832">IF(H832=0,INDEX(Source1!A:A, 32-BIN2DEC(LEFT($B832,5))),"--")</f>
        <v>SIGMA</v>
      </c>
      <c r="J832" s="63" t="str">
        <f t="shared" si="100"/>
        <v>--</v>
      </c>
      <c r="K832" s="27" t="str" cm="1">
        <f t="array" ref="K832">IF(H832=0,INDEX(Dest1!A:A,32-BIN2DEC(MID($B832,6,5))),"--")</f>
        <v>tmpB</v>
      </c>
      <c r="L832" s="27">
        <f t="shared" si="105"/>
        <v>1</v>
      </c>
      <c r="M832" s="27" t="str" cm="1">
        <f t="array" ref="M832">IF(AND(I832&lt;&gt;"CONST",L832=0),INDEX(Source2!A:A,16-BIN2DEC(MID($B832,11,4))),"--")</f>
        <v>--</v>
      </c>
      <c r="N832" s="23" t="str" cm="1">
        <f t="array" ref="N832">IF(AND(I832&lt;&gt;"CONST",L832=0),INDEX('D2'!A:A,4-BIN2DEC(MID($B832,15,2))),"--")</f>
        <v>--</v>
      </c>
      <c r="O832" s="6">
        <f t="shared" si="106"/>
        <v>0</v>
      </c>
      <c r="P832" s="6">
        <f t="shared" si="101"/>
        <v>0</v>
      </c>
      <c r="Q832" s="6">
        <f t="shared" si="102"/>
        <v>0</v>
      </c>
      <c r="R832" s="3" t="str" cm="1">
        <f t="array" ref="R832">INDEX(Types!A:A,1+BIN2DEC(MID($B832,20,2)))</f>
        <v>ALU</v>
      </c>
      <c r="S832" s="3" t="str" cm="1">
        <f t="array" ref="S832">IF(R832="ALU",INDEX(ALUOps!A:A,32-BIN2DEC(MID($B832,22,5))),"")</f>
        <v>SHR</v>
      </c>
      <c r="T832" s="3" t="str" cm="1">
        <f t="array" ref="T832">IF(R832="ALU",INDEX(Tmp!A:A,4-BIN2DEC(MID($B832,27,2))),"")</f>
        <v>tmpB</v>
      </c>
      <c r="U832" s="6">
        <f t="shared" si="107"/>
        <v>1</v>
      </c>
      <c r="V832" t="str" cm="1">
        <f t="array" ref="V832">IF(R832="Jump",INDEX(Jcond!A:A,16-BIN2DEC(MID($B832,22,4))),"")</f>
        <v/>
      </c>
      <c r="W832" t="str">
        <f t="shared" si="108"/>
        <v/>
      </c>
      <c r="X832" s="5" t="str" cm="1">
        <f t="array" ref="X832">IF(R832="Control",INDEX(IC!A:A,16-BIN2DEC(MID($B832,21,4))),"")</f>
        <v/>
      </c>
      <c r="Y832" s="5" t="str" cm="1">
        <f t="array" ref="Y832">IF(X832="CALL",INDEX(Subroutines!A:A,32-BIN2DEC(MID($B832,25,5))),"")</f>
        <v/>
      </c>
      <c r="Z832" s="5" t="str" cm="1">
        <f t="array" ref="Z832">IF(R832="Control",INDEX(EC!A:A,8-BIN2DEC(MID($B832,25,3))),"")</f>
        <v/>
      </c>
      <c r="AA832" s="5" t="str" cm="1">
        <f t="array" ref="AA832">IF(R832="Control",INDEX(SR!A:A,4-BIN2DEC(MID($B832,28,2))),"")</f>
        <v/>
      </c>
    </row>
    <row r="833" spans="1:36" x14ac:dyDescent="0.25">
      <c r="A833" s="4" t="str">
        <f t="shared" si="103"/>
        <v>33F</v>
      </c>
      <c r="B833" s="2" t="s">
        <v>782</v>
      </c>
      <c r="C833" s="35"/>
      <c r="D833" s="3"/>
      <c r="E833" s="3"/>
      <c r="F833" s="3"/>
      <c r="G833" s="3"/>
      <c r="H833" s="3">
        <f t="shared" si="104"/>
        <v>0</v>
      </c>
      <c r="I833" s="27" t="str" cm="1">
        <f t="array" ref="I833">IF(H833=0,INDEX(Source1!A:A, 32-BIN2DEC(LEFT($B833,5))),"--")</f>
        <v>tmpA</v>
      </c>
      <c r="J833" s="63" t="str">
        <f t="shared" si="100"/>
        <v>--</v>
      </c>
      <c r="K833" s="27" t="str" cm="1">
        <f t="array" ref="K833">IF(H833=0,INDEX(Dest1!A:A,32-BIN2DEC(MID($B833,6,5))),"--")</f>
        <v>LC</v>
      </c>
      <c r="L833" s="27">
        <f t="shared" si="105"/>
        <v>1</v>
      </c>
      <c r="M833" s="27" t="str" cm="1">
        <f t="array" ref="M833">IF(AND(I833&lt;&gt;"CONST",L833=0),INDEX(Source2!A:A,16-BIN2DEC(MID($B833,11,4))),"--")</f>
        <v>--</v>
      </c>
      <c r="N833" s="23" t="str" cm="1">
        <f t="array" ref="N833">IF(AND(I833&lt;&gt;"CONST",L833=0),INDEX('D2'!A:A,4-BIN2DEC(MID($B833,15,2))),"--")</f>
        <v>--</v>
      </c>
      <c r="O833" s="6">
        <f t="shared" si="106"/>
        <v>0</v>
      </c>
      <c r="P833" s="6">
        <f t="shared" si="101"/>
        <v>0</v>
      </c>
      <c r="Q833" s="6">
        <f t="shared" si="102"/>
        <v>0</v>
      </c>
      <c r="R833" s="3" t="str" cm="1">
        <f t="array" ref="R833">INDEX(Types!A:A,1+BIN2DEC(MID($B833,20,2)))</f>
        <v>ALU</v>
      </c>
      <c r="S833" s="3" t="str" cm="1">
        <f t="array" ref="S833">IF(R833="ALU",INDEX(ALUOps!A:A,32-BIN2DEC(MID($B833,22,5))),"")</f>
        <v>PASS</v>
      </c>
      <c r="T833" s="3" t="str" cm="1">
        <f t="array" ref="T833">IF(R833="ALU",INDEX(Tmp!A:A,4-BIN2DEC(MID($B833,27,2))),"")</f>
        <v>tmpC</v>
      </c>
      <c r="U833" s="6">
        <f t="shared" si="107"/>
        <v>0</v>
      </c>
      <c r="V833" t="str" cm="1">
        <f t="array" ref="V833">IF(R833="Jump",INDEX(Jcond!A:A,16-BIN2DEC(MID($B833,22,4))),"")</f>
        <v/>
      </c>
      <c r="W833" t="str">
        <f t="shared" si="108"/>
        <v/>
      </c>
      <c r="X833" s="5" t="str" cm="1">
        <f t="array" ref="X833">IF(R833="Control",INDEX(IC!A:A,16-BIN2DEC(MID($B833,21,4))),"")</f>
        <v/>
      </c>
      <c r="Y833" s="5" t="str" cm="1">
        <f t="array" ref="Y833">IF(X833="CALL",INDEX(Subroutines!A:A,32-BIN2DEC(MID($B833,25,5))),"")</f>
        <v/>
      </c>
      <c r="Z833" s="5" t="str" cm="1">
        <f t="array" ref="Z833">IF(R833="Control",INDEX(EC!A:A,8-BIN2DEC(MID($B833,25,3))),"")</f>
        <v/>
      </c>
      <c r="AA833" s="5" t="str" cm="1">
        <f t="array" ref="AA833">IF(R833="Control",INDEX(SR!A:A,4-BIN2DEC(MID($B833,28,2))),"")</f>
        <v/>
      </c>
    </row>
    <row r="834" spans="1:36" x14ac:dyDescent="0.25">
      <c r="A834" s="4" t="str">
        <f t="shared" si="103"/>
        <v>340</v>
      </c>
      <c r="B834" s="2" t="s">
        <v>783</v>
      </c>
      <c r="C834" s="35"/>
      <c r="D834" s="2" t="s">
        <v>780</v>
      </c>
      <c r="E834" s="2" t="s">
        <v>930</v>
      </c>
      <c r="F834" s="2" t="s">
        <v>488</v>
      </c>
      <c r="G834" s="2"/>
      <c r="H834" s="3">
        <f t="shared" si="104"/>
        <v>0</v>
      </c>
      <c r="I834" s="27" t="str" cm="1">
        <f t="array" ref="I834">IF(H834=0,INDEX(Source1!A:A, 32-BIN2DEC(LEFT($B834,5))),"--")</f>
        <v>DI</v>
      </c>
      <c r="J834" s="63" t="str">
        <f t="shared" ref="J834:J897" si="109">IF(I834="CONST",31-BIN2DEC(MID($B834,12,5)),"--")</f>
        <v>--</v>
      </c>
      <c r="K834" s="27" t="str" cm="1">
        <f t="array" ref="K834">IF(H834=0,INDEX(Dest1!A:A,32-BIN2DEC(MID($B834,6,5))),"--")</f>
        <v>DP</v>
      </c>
      <c r="L834" s="27">
        <f t="shared" si="105"/>
        <v>0</v>
      </c>
      <c r="M834" s="27" t="str" cm="1">
        <f t="array" ref="M834">IF(AND(I834&lt;&gt;"CONST",L834=0),INDEX(Source2!A:A,16-BIN2DEC(MID($B834,11,4))),"--")</f>
        <v>SIGMA</v>
      </c>
      <c r="N834" s="23" t="str" cm="1">
        <f t="array" ref="N834">IF(AND(I834&lt;&gt;"CONST",L834=0),INDEX('D2'!A:A,4-BIN2DEC(MID($B834,15,2))),"--")</f>
        <v>tmpA</v>
      </c>
      <c r="O834" s="6">
        <f t="shared" si="106"/>
        <v>0</v>
      </c>
      <c r="P834" s="6">
        <f t="shared" ref="P834:P897" si="110">BIN2DEC(MID($B834,18,1))</f>
        <v>0</v>
      </c>
      <c r="Q834" s="6">
        <f t="shared" ref="Q834:Q897" si="111">BIN2DEC(MID($B834,19,1))</f>
        <v>0</v>
      </c>
      <c r="R834" s="3" t="str" cm="1">
        <f t="array" ref="R834">INDEX(Types!A:A,1+BIN2DEC(MID($B834,20,2)))</f>
        <v>Control</v>
      </c>
      <c r="S834" s="3" t="str" cm="1">
        <f t="array" ref="S834">IF(R834="ALU",INDEX(ALUOps!A:A,32-BIN2DEC(MID($B834,22,5))),"")</f>
        <v/>
      </c>
      <c r="T834" s="3" t="str" cm="1">
        <f t="array" ref="T834">IF(R834="ALU",INDEX(Tmp!A:A,4-BIN2DEC(MID($B834,27,2))),"")</f>
        <v/>
      </c>
      <c r="U834" s="6" t="str">
        <f t="shared" si="107"/>
        <v/>
      </c>
      <c r="V834" t="str" cm="1">
        <f t="array" ref="V834">IF(R834="Jump",INDEX(Jcond!A:A,16-BIN2DEC(MID($B834,22,4))),"")</f>
        <v/>
      </c>
      <c r="W834" t="str">
        <f t="shared" si="108"/>
        <v/>
      </c>
      <c r="X834" s="5" t="str" cm="1">
        <f t="array" ref="X834">IF(R834="Control",INDEX(IC!A:A,16-BIN2DEC(MID($B834,21,4))),"")</f>
        <v>--</v>
      </c>
      <c r="Y834" s="5" t="str" cm="1">
        <f t="array" ref="Y834">IF(X834="CALL",INDEX(Subroutines!A:A,32-BIN2DEC(MID($B834,25,5))),"")</f>
        <v/>
      </c>
      <c r="Z834" s="5" t="str" cm="1">
        <f t="array" ref="Z834">IF(R834="Control",INDEX(EC!A:A,8-BIN2DEC(MID($B834,25,3))),"")</f>
        <v>--</v>
      </c>
      <c r="AA834" s="5" t="str" cm="1">
        <f t="array" ref="AA834">IF(R834="Control",INDEX(SR!A:A,4-BIN2DEC(MID($B834,28,2))),"")</f>
        <v>--</v>
      </c>
      <c r="AJ834" s="1" t="s">
        <v>774</v>
      </c>
    </row>
    <row r="835" spans="1:36" x14ac:dyDescent="0.25">
      <c r="A835" s="4" t="str">
        <f t="shared" ref="A835:A898" si="112">DEC2HEX(ROW(A834)-ROW($A$1),3)</f>
        <v>341</v>
      </c>
      <c r="B835" s="2" t="s">
        <v>786</v>
      </c>
      <c r="C835" s="35"/>
      <c r="D835" s="3"/>
      <c r="E835" s="3"/>
      <c r="F835" s="3"/>
      <c r="G835" s="3"/>
      <c r="H835" s="3">
        <f t="shared" ref="H835:H898" si="113">IF(BIN2DEC(LEFT($B835,10))=0,1,0)</f>
        <v>0</v>
      </c>
      <c r="I835" s="27" t="str" cm="1">
        <f t="array" ref="I835">IF(H835=0,INDEX(Source1!A:A, 32-BIN2DEC(LEFT($B835,5))),"--")</f>
        <v>ZERO</v>
      </c>
      <c r="J835" s="63" t="str">
        <f t="shared" si="109"/>
        <v>--</v>
      </c>
      <c r="K835" s="27" t="str" cm="1">
        <f t="array" ref="K835">IF(H835=0,INDEX(Dest1!A:A,32-BIN2DEC(MID($B835,6,5))),"--")</f>
        <v>tmpC</v>
      </c>
      <c r="L835" s="27">
        <f t="shared" ref="L835:L898" si="114">IF(BIN2DEC(MID($B835,11,6))=0,1,0)</f>
        <v>1</v>
      </c>
      <c r="M835" s="27" t="str" cm="1">
        <f t="array" ref="M835">IF(AND(I835&lt;&gt;"CONST",L835=0),INDEX(Source2!A:A,16-BIN2DEC(MID($B835,11,4))),"--")</f>
        <v>--</v>
      </c>
      <c r="N835" s="23" t="str" cm="1">
        <f t="array" ref="N835">IF(AND(I835&lt;&gt;"CONST",L835=0),INDEX('D2'!A:A,4-BIN2DEC(MID($B835,15,2))),"--")</f>
        <v>--</v>
      </c>
      <c r="O835" s="6">
        <f t="shared" ref="O835:O898" si="115">BIN2DEC(MID($B835,17,1))</f>
        <v>0</v>
      </c>
      <c r="P835" s="6">
        <f t="shared" si="110"/>
        <v>0</v>
      </c>
      <c r="Q835" s="6">
        <f t="shared" si="111"/>
        <v>0</v>
      </c>
      <c r="R835" s="3" t="str" cm="1">
        <f t="array" ref="R835">INDEX(Types!A:A,1+BIN2DEC(MID($B835,20,2)))</f>
        <v>Control</v>
      </c>
      <c r="S835" s="3" t="str" cm="1">
        <f t="array" ref="S835">IF(R835="ALU",INDEX(ALUOps!A:A,32-BIN2DEC(MID($B835,22,5))),"")</f>
        <v/>
      </c>
      <c r="T835" s="3" t="str" cm="1">
        <f t="array" ref="T835">IF(R835="ALU",INDEX(Tmp!A:A,4-BIN2DEC(MID($B835,27,2))),"")</f>
        <v/>
      </c>
      <c r="U835" s="6" t="str">
        <f t="shared" ref="U835:U898" si="116">IF(R835="ALU",1-BIN2DEC(MID($B835,29,1)),"")</f>
        <v/>
      </c>
      <c r="V835" t="str" cm="1">
        <f t="array" ref="V835">IF(R835="Jump",INDEX(Jcond!A:A,16-BIN2DEC(MID($B835,22,4))),"")</f>
        <v/>
      </c>
      <c r="W835" t="str">
        <f t="shared" si="108"/>
        <v/>
      </c>
      <c r="X835" s="5" t="str" cm="1">
        <f t="array" ref="X835">IF(R835="Control",INDEX(IC!A:A,16-BIN2DEC(MID($B835,21,4))),"")</f>
        <v>--</v>
      </c>
      <c r="Y835" s="5" t="str" cm="1">
        <f t="array" ref="Y835">IF(X835="CALL",INDEX(Subroutines!A:A,32-BIN2DEC(MID($B835,25,5))),"")</f>
        <v/>
      </c>
      <c r="Z835" s="5" t="str" cm="1">
        <f t="array" ref="Z835">IF(R835="Control",INDEX(EC!A:A,8-BIN2DEC(MID($B835,25,3))),"")</f>
        <v>--</v>
      </c>
      <c r="AA835" s="5" t="str" cm="1">
        <f t="array" ref="AA835">IF(R835="Control",INDEX(SR!A:A,4-BIN2DEC(MID($B835,28,2))),"")</f>
        <v>--</v>
      </c>
    </row>
    <row r="836" spans="1:36" x14ac:dyDescent="0.25">
      <c r="A836" s="4" t="str">
        <f t="shared" si="112"/>
        <v>342</v>
      </c>
      <c r="B836" s="2" t="s">
        <v>283</v>
      </c>
      <c r="C836" s="35"/>
      <c r="D836" s="3"/>
      <c r="E836" s="3"/>
      <c r="F836" s="3"/>
      <c r="G836" s="3"/>
      <c r="H836" s="3">
        <f t="shared" si="113"/>
        <v>0</v>
      </c>
      <c r="I836" s="27" t="str" cm="1">
        <f t="array" ref="I836">IF(H836=0,INDEX(Source1!A:A, 32-BIN2DEC(LEFT($B836,5))),"--")</f>
        <v>SIGMA</v>
      </c>
      <c r="J836" s="63" t="str">
        <f t="shared" si="109"/>
        <v>--</v>
      </c>
      <c r="K836" s="27" t="str" cm="1">
        <f t="array" ref="K836">IF(H836=0,INDEX(Dest1!A:A,32-BIN2DEC(MID($B836,6,5))),"--")</f>
        <v>tmpB</v>
      </c>
      <c r="L836" s="27">
        <f t="shared" si="114"/>
        <v>1</v>
      </c>
      <c r="M836" s="27" t="str" cm="1">
        <f t="array" ref="M836">IF(AND(I836&lt;&gt;"CONST",L836=0),INDEX(Source2!A:A,16-BIN2DEC(MID($B836,11,4))),"--")</f>
        <v>--</v>
      </c>
      <c r="N836" s="23" t="str" cm="1">
        <f t="array" ref="N836">IF(AND(I836&lt;&gt;"CONST",L836=0),INDEX('D2'!A:A,4-BIN2DEC(MID($B836,15,2))),"--")</f>
        <v>--</v>
      </c>
      <c r="O836" s="6">
        <f t="shared" si="115"/>
        <v>0</v>
      </c>
      <c r="P836" s="6">
        <f t="shared" si="110"/>
        <v>0</v>
      </c>
      <c r="Q836" s="6">
        <f t="shared" si="111"/>
        <v>0</v>
      </c>
      <c r="R836" s="3" t="str" cm="1">
        <f t="array" ref="R836">INDEX(Types!A:A,1+BIN2DEC(MID($B836,20,2)))</f>
        <v>ALU</v>
      </c>
      <c r="S836" s="3" t="str" cm="1">
        <f t="array" ref="S836">IF(R836="ALU",INDEX(ALUOps!A:A,32-BIN2DEC(MID($B836,22,5))),"")</f>
        <v>DIV</v>
      </c>
      <c r="T836" s="3" t="str" cm="1">
        <f t="array" ref="T836">IF(R836="ALU",INDEX(Tmp!A:A,4-BIN2DEC(MID($B836,27,2))),"")</f>
        <v>tmpC</v>
      </c>
      <c r="U836" s="6">
        <f t="shared" si="116"/>
        <v>1</v>
      </c>
      <c r="V836" t="str" cm="1">
        <f t="array" ref="V836">IF(R836="Jump",INDEX(Jcond!A:A,16-BIN2DEC(MID($B836,22,4))),"")</f>
        <v/>
      </c>
      <c r="W836" t="str">
        <f t="shared" si="108"/>
        <v/>
      </c>
      <c r="X836" s="5" t="str" cm="1">
        <f t="array" ref="X836">IF(R836="Control",INDEX(IC!A:A,16-BIN2DEC(MID($B836,21,4))),"")</f>
        <v/>
      </c>
      <c r="Y836" s="5" t="str" cm="1">
        <f t="array" ref="Y836">IF(X836="CALL",INDEX(Subroutines!A:A,32-BIN2DEC(MID($B836,25,5))),"")</f>
        <v/>
      </c>
      <c r="Z836" s="5" t="str" cm="1">
        <f t="array" ref="Z836">IF(R836="Control",INDEX(EC!A:A,8-BIN2DEC(MID($B836,25,3))),"")</f>
        <v/>
      </c>
      <c r="AA836" s="5" t="str" cm="1">
        <f t="array" ref="AA836">IF(R836="Control",INDEX(SR!A:A,4-BIN2DEC(MID($B836,28,2))),"")</f>
        <v/>
      </c>
    </row>
    <row r="837" spans="1:36" s="9" customFormat="1" ht="15.75" thickBot="1" x14ac:dyDescent="0.3">
      <c r="A837" s="7" t="str">
        <f t="shared" si="112"/>
        <v>343</v>
      </c>
      <c r="B837" s="8" t="s">
        <v>787</v>
      </c>
      <c r="C837" s="38"/>
      <c r="D837" s="10"/>
      <c r="E837" s="10"/>
      <c r="F837" s="10"/>
      <c r="G837" s="10"/>
      <c r="H837" s="10">
        <f t="shared" si="113"/>
        <v>0</v>
      </c>
      <c r="I837" s="30" t="str" cm="1">
        <f t="array" ref="I837">IF(H837=0,INDEX(Source1!A:A, 32-BIN2DEC(LEFT($B837,5))),"--")</f>
        <v>tmpB</v>
      </c>
      <c r="J837" s="66" t="str">
        <f t="shared" si="109"/>
        <v>--</v>
      </c>
      <c r="K837" s="30" t="str" cm="1">
        <f t="array" ref="K837">IF(H837=0,INDEX(Dest1!A:A,32-BIN2DEC(MID($B837,6,5))),"--")</f>
        <v>TEMP</v>
      </c>
      <c r="L837" s="30">
        <f t="shared" si="114"/>
        <v>1</v>
      </c>
      <c r="M837" s="30" t="str" cm="1">
        <f t="array" ref="M837">IF(AND(I837&lt;&gt;"CONST",L837=0),INDEX(Source2!A:A,16-BIN2DEC(MID($B837,11,4))),"--")</f>
        <v>--</v>
      </c>
      <c r="N837" s="26" t="str" cm="1">
        <f t="array" ref="N837">IF(AND(I837&lt;&gt;"CONST",L837=0),INDEX('D2'!A:A,4-BIN2DEC(MID($B837,15,2))),"--")</f>
        <v>--</v>
      </c>
      <c r="O837" s="11">
        <f t="shared" si="115"/>
        <v>0</v>
      </c>
      <c r="P837" s="11">
        <f t="shared" si="110"/>
        <v>0</v>
      </c>
      <c r="Q837" s="11">
        <f t="shared" si="111"/>
        <v>1</v>
      </c>
      <c r="R837" s="10" t="str" cm="1">
        <f t="array" ref="R837">INDEX(Types!A:A,1+BIN2DEC(MID($B837,20,2)))</f>
        <v>Control</v>
      </c>
      <c r="S837" s="10" t="str" cm="1">
        <f t="array" ref="S837">IF(R837="ALU",INDEX(ALUOps!A:A,32-BIN2DEC(MID($B837,22,5))),"")</f>
        <v/>
      </c>
      <c r="T837" s="10" t="str" cm="1">
        <f t="array" ref="T837">IF(R837="ALU",INDEX(Tmp!A:A,4-BIN2DEC(MID($B837,27,2))),"")</f>
        <v/>
      </c>
      <c r="U837" s="11" t="str">
        <f t="shared" si="116"/>
        <v/>
      </c>
      <c r="V837" s="9" t="str" cm="1">
        <f t="array" ref="V837">IF(R837="Jump",INDEX(Jcond!A:A,16-BIN2DEC(MID($B837,22,4))),"")</f>
        <v/>
      </c>
      <c r="W837" s="9" t="str">
        <f t="shared" si="108"/>
        <v/>
      </c>
      <c r="X837" s="54" t="str" cm="1">
        <f t="array" ref="X837">IF(R837="Control",INDEX(IC!A:A,16-BIN2DEC(MID($B837,21,4))),"")</f>
        <v>--</v>
      </c>
      <c r="Y837" s="54" t="str" cm="1">
        <f t="array" ref="Y837">IF(X837="CALL",INDEX(Subroutines!A:A,32-BIN2DEC(MID($B837,25,5))),"")</f>
        <v/>
      </c>
      <c r="Z837" s="54" t="str" cm="1">
        <f t="array" ref="Z837">IF(R837="Control",INDEX(EC!A:A,8-BIN2DEC(MID($B837,25,3))),"")</f>
        <v>MW</v>
      </c>
      <c r="AA837" s="54" t="str" cm="1">
        <f t="array" ref="AA837">IF(R837="Control",INDEX(SR!A:A,4-BIN2DEC(MID($B837,28,2))),"")</f>
        <v>ES</v>
      </c>
      <c r="AE837" s="60"/>
    </row>
    <row r="838" spans="1:36" x14ac:dyDescent="0.25">
      <c r="A838" s="4" t="str">
        <f t="shared" si="112"/>
        <v>344</v>
      </c>
      <c r="B838" s="2" t="s">
        <v>749</v>
      </c>
      <c r="C838" s="35"/>
      <c r="D838" s="2" t="s">
        <v>784</v>
      </c>
      <c r="E838" s="2" t="s">
        <v>935</v>
      </c>
      <c r="F838" s="2" t="s">
        <v>928</v>
      </c>
      <c r="G838" s="2"/>
      <c r="H838" s="3">
        <f t="shared" si="113"/>
        <v>0</v>
      </c>
      <c r="I838" s="27" t="str" cm="1">
        <f t="array" ref="I838">IF(H838=0,INDEX(Source1!A:A, 32-BIN2DEC(LEFT($B838,5))),"--")</f>
        <v>TEMP</v>
      </c>
      <c r="J838" s="63" t="str">
        <f t="shared" si="109"/>
        <v>--</v>
      </c>
      <c r="K838" s="27" t="str" cm="1">
        <f t="array" ref="K838">IF(H838=0,INDEX(Dest1!A:A,32-BIN2DEC(MID($B838,6,5))),"--")</f>
        <v>tmpB</v>
      </c>
      <c r="L838" s="27">
        <f t="shared" si="114"/>
        <v>1</v>
      </c>
      <c r="M838" s="27" t="str" cm="1">
        <f t="array" ref="M838">IF(AND(I838&lt;&gt;"CONST",L838=0),INDEX(Source2!A:A,16-BIN2DEC(MID($B838,11,4))),"--")</f>
        <v>--</v>
      </c>
      <c r="N838" s="23" t="str" cm="1">
        <f t="array" ref="N838">IF(AND(I838&lt;&gt;"CONST",L838=0),INDEX('D2'!A:A,4-BIN2DEC(MID($B838,15,2))),"--")</f>
        <v>--</v>
      </c>
      <c r="O838" s="6">
        <f t="shared" si="115"/>
        <v>1</v>
      </c>
      <c r="P838" s="6">
        <f t="shared" si="110"/>
        <v>0</v>
      </c>
      <c r="Q838" s="6">
        <f t="shared" si="111"/>
        <v>0</v>
      </c>
      <c r="R838" s="3" t="str" cm="1">
        <f t="array" ref="R838">INDEX(Types!A:A,1+BIN2DEC(MID($B838,20,2)))</f>
        <v>ALU</v>
      </c>
      <c r="S838" s="3" t="str" cm="1">
        <f t="array" ref="S838">IF(R838="ALU",INDEX(ALUOps!A:A,32-BIN2DEC(MID($B838,22,5))),"")</f>
        <v>PASS</v>
      </c>
      <c r="T838" s="3" t="str" cm="1">
        <f t="array" ref="T838">IF(R838="ALU",INDEX(Tmp!A:A,4-BIN2DEC(MID($B838,27,2))),"")</f>
        <v>tmpB</v>
      </c>
      <c r="U838" s="6">
        <f t="shared" si="116"/>
        <v>0</v>
      </c>
      <c r="V838" t="str" cm="1">
        <f t="array" ref="V838">IF(R838="Jump",INDEX(Jcond!A:A,16-BIN2DEC(MID($B838,22,4))),"")</f>
        <v/>
      </c>
      <c r="W838" t="str">
        <f t="shared" si="108"/>
        <v/>
      </c>
      <c r="X838" s="5" t="str" cm="1">
        <f t="array" ref="X838">IF(R838="Control",INDEX(IC!A:A,16-BIN2DEC(MID($B838,21,4))),"")</f>
        <v/>
      </c>
      <c r="Y838" s="5" t="str" cm="1">
        <f t="array" ref="Y838">IF(X838="CALL",INDEX(Subroutines!A:A,32-BIN2DEC(MID($B838,25,5))),"")</f>
        <v/>
      </c>
      <c r="Z838" s="5" t="str" cm="1">
        <f t="array" ref="Z838">IF(R838="Control",INDEX(EC!A:A,8-BIN2DEC(MID($B838,25,3))),"")</f>
        <v/>
      </c>
      <c r="AA838" s="5" t="str" cm="1">
        <f t="array" ref="AA838">IF(R838="Control",INDEX(SR!A:A,4-BIN2DEC(MID($B838,28,2))),"")</f>
        <v/>
      </c>
      <c r="AC838" t="s">
        <v>1085</v>
      </c>
      <c r="AD838" t="s">
        <v>1368</v>
      </c>
      <c r="AJ838" s="1" t="s">
        <v>785</v>
      </c>
    </row>
    <row r="839" spans="1:36" x14ac:dyDescent="0.25">
      <c r="A839" s="4" t="str">
        <f t="shared" si="112"/>
        <v>345</v>
      </c>
      <c r="B839" s="2" t="s">
        <v>369</v>
      </c>
      <c r="C839" s="35"/>
      <c r="D839" s="3"/>
      <c r="E839" s="3"/>
      <c r="F839" s="3"/>
      <c r="G839" s="3"/>
      <c r="H839" s="3">
        <f t="shared" si="113"/>
        <v>0</v>
      </c>
      <c r="I839" s="27" t="str" cm="1">
        <f t="array" ref="I839">IF(H839=0,INDEX(Source1!A:A, 32-BIN2DEC(LEFT($B839,5))),"--")</f>
        <v>SIGMA</v>
      </c>
      <c r="J839" s="63" t="str">
        <f t="shared" si="109"/>
        <v>--</v>
      </c>
      <c r="K839" s="27" t="str" cm="1">
        <f t="array" ref="K839">IF(H839=0,INDEX(Dest1!A:A,32-BIN2DEC(MID($B839,6,5))),"--")</f>
        <v>tmpB</v>
      </c>
      <c r="L839" s="27">
        <f t="shared" si="114"/>
        <v>1</v>
      </c>
      <c r="M839" s="27" t="str" cm="1">
        <f t="array" ref="M839">IF(AND(I839&lt;&gt;"CONST",L839=0),INDEX(Source2!A:A,16-BIN2DEC(MID($B839,11,4))),"--")</f>
        <v>--</v>
      </c>
      <c r="N839" s="23" t="str" cm="1">
        <f t="array" ref="N839">IF(AND(I839&lt;&gt;"CONST",L839=0),INDEX('D2'!A:A,4-BIN2DEC(MID($B839,15,2))),"--")</f>
        <v>--</v>
      </c>
      <c r="O839" s="6">
        <f t="shared" si="115"/>
        <v>0</v>
      </c>
      <c r="P839" s="6">
        <f t="shared" si="110"/>
        <v>0</v>
      </c>
      <c r="Q839" s="6">
        <f t="shared" si="111"/>
        <v>0</v>
      </c>
      <c r="R839" s="3" t="str" cm="1">
        <f t="array" ref="R839">INDEX(Types!A:A,1+BIN2DEC(MID($B839,20,2)))</f>
        <v>ALU</v>
      </c>
      <c r="S839" s="3" t="str" cm="1">
        <f t="array" ref="S839">IF(R839="ALU",INDEX(ALUOps!A:A,32-BIN2DEC(MID($B839,22,5))),"")</f>
        <v>MUL</v>
      </c>
      <c r="T839" s="3" t="str" cm="1">
        <f t="array" ref="T839">IF(R839="ALU",INDEX(Tmp!A:A,4-BIN2DEC(MID($B839,27,2))),"")</f>
        <v>tmpC</v>
      </c>
      <c r="U839" s="6">
        <f t="shared" si="116"/>
        <v>1</v>
      </c>
      <c r="V839" t="str" cm="1">
        <f t="array" ref="V839">IF(R839="Jump",INDEX(Jcond!A:A,16-BIN2DEC(MID($B839,22,4))),"")</f>
        <v/>
      </c>
      <c r="W839" t="str">
        <f t="shared" ref="W839:W902" si="117">IF(R839="Jump",15-BIN2DEC(MID($B839,26,4)),"")</f>
        <v/>
      </c>
      <c r="X839" s="5" t="str" cm="1">
        <f t="array" ref="X839">IF(R839="Control",INDEX(IC!A:A,16-BIN2DEC(MID($B839,21,4))),"")</f>
        <v/>
      </c>
      <c r="Y839" s="5" t="str" cm="1">
        <f t="array" ref="Y839">IF(X839="CALL",INDEX(Subroutines!A:A,32-BIN2DEC(MID($B839,25,5))),"")</f>
        <v/>
      </c>
      <c r="Z839" s="5" t="str" cm="1">
        <f t="array" ref="Z839">IF(R839="Control",INDEX(EC!A:A,8-BIN2DEC(MID($B839,25,3))),"")</f>
        <v/>
      </c>
      <c r="AA839" s="5" t="str" cm="1">
        <f t="array" ref="AA839">IF(R839="Control",INDEX(SR!A:A,4-BIN2DEC(MID($B839,28,2))),"")</f>
        <v/>
      </c>
    </row>
    <row r="840" spans="1:36" x14ac:dyDescent="0.25">
      <c r="A840" s="4" t="str">
        <f t="shared" si="112"/>
        <v>346</v>
      </c>
      <c r="B840" s="2" t="s">
        <v>751</v>
      </c>
      <c r="C840" s="35"/>
      <c r="D840" s="3"/>
      <c r="E840" s="3"/>
      <c r="F840" s="3"/>
      <c r="G840" s="3"/>
      <c r="H840" s="3">
        <f t="shared" si="113"/>
        <v>0</v>
      </c>
      <c r="I840" s="27" t="str" cm="1">
        <f t="array" ref="I840">IF(H840=0,INDEX(Source1!A:A, 32-BIN2DEC(LEFT($B840,5))),"--")</f>
        <v>tmpA</v>
      </c>
      <c r="J840" s="63" t="str">
        <f t="shared" si="109"/>
        <v>--</v>
      </c>
      <c r="K840" s="27" t="str" cm="1">
        <f t="array" ref="K840">IF(H840=0,INDEX(Dest1!A:A,32-BIN2DEC(MID($B840,6,5))),"--")</f>
        <v>TEMP</v>
      </c>
      <c r="L840" s="27">
        <f t="shared" si="114"/>
        <v>1</v>
      </c>
      <c r="M840" s="27" t="str" cm="1">
        <f t="array" ref="M840">IF(AND(I840&lt;&gt;"CONST",L840=0),INDEX(Source2!A:A,16-BIN2DEC(MID($B840,11,4))),"--")</f>
        <v>--</v>
      </c>
      <c r="N840" s="23" t="str" cm="1">
        <f t="array" ref="N840">IF(AND(I840&lt;&gt;"CONST",L840=0),INDEX('D2'!A:A,4-BIN2DEC(MID($B840,15,2))),"--")</f>
        <v>--</v>
      </c>
      <c r="O840" s="6">
        <f t="shared" si="115"/>
        <v>0</v>
      </c>
      <c r="P840" s="6">
        <f t="shared" si="110"/>
        <v>0</v>
      </c>
      <c r="Q840" s="6">
        <f t="shared" si="111"/>
        <v>0</v>
      </c>
      <c r="R840" s="3" t="str" cm="1">
        <f t="array" ref="R840">INDEX(Types!A:A,1+BIN2DEC(MID($B840,20,2)))</f>
        <v>Control</v>
      </c>
      <c r="S840" s="3" t="str" cm="1">
        <f t="array" ref="S840">IF(R840="ALU",INDEX(ALUOps!A:A,32-BIN2DEC(MID($B840,22,5))),"")</f>
        <v/>
      </c>
      <c r="T840" s="3" t="str" cm="1">
        <f t="array" ref="T840">IF(R840="ALU",INDEX(Tmp!A:A,4-BIN2DEC(MID($B840,27,2))),"")</f>
        <v/>
      </c>
      <c r="U840" s="6" t="str">
        <f t="shared" si="116"/>
        <v/>
      </c>
      <c r="V840" t="str" cm="1">
        <f t="array" ref="V840">IF(R840="Jump",INDEX(Jcond!A:A,16-BIN2DEC(MID($B840,22,4))),"")</f>
        <v/>
      </c>
      <c r="W840" t="str">
        <f t="shared" si="117"/>
        <v/>
      </c>
      <c r="X840" s="5" t="str" cm="1">
        <f t="array" ref="X840">IF(R840="Control",INDEX(IC!A:A,16-BIN2DEC(MID($B840,21,4))),"")</f>
        <v>--</v>
      </c>
      <c r="Y840" s="5" t="str" cm="1">
        <f t="array" ref="Y840">IF(X840="CALL",INDEX(Subroutines!A:A,32-BIN2DEC(MID($B840,25,5))),"")</f>
        <v/>
      </c>
      <c r="Z840" s="5" t="str" cm="1">
        <f t="array" ref="Z840">IF(R840="Control",INDEX(EC!A:A,8-BIN2DEC(MID($B840,25,3))),"")</f>
        <v>--</v>
      </c>
      <c r="AA840" s="5" t="str" cm="1">
        <f t="array" ref="AA840">IF(R840="Control",INDEX(SR!A:A,4-BIN2DEC(MID($B840,28,2))),"")</f>
        <v>--</v>
      </c>
    </row>
    <row r="841" spans="1:36" s="9" customFormat="1" ht="15.75" thickBot="1" x14ac:dyDescent="0.3">
      <c r="A841" s="7" t="str">
        <f t="shared" si="112"/>
        <v>347</v>
      </c>
      <c r="B841" s="8" t="s">
        <v>790</v>
      </c>
      <c r="C841" s="38"/>
      <c r="D841" s="10"/>
      <c r="E841" s="10"/>
      <c r="F841" s="10"/>
      <c r="G841" s="10"/>
      <c r="H841" s="10">
        <f t="shared" si="113"/>
        <v>0</v>
      </c>
      <c r="I841" s="30" t="str" cm="1">
        <f t="array" ref="I841">IF(H841=0,INDEX(Source1!A:A, 32-BIN2DEC(LEFT($B841,5))),"--")</f>
        <v>Q</v>
      </c>
      <c r="J841" s="66" t="str">
        <f t="shared" si="109"/>
        <v>--</v>
      </c>
      <c r="K841" s="30" t="str" cm="1">
        <f t="array" ref="K841">IF(H841=0,INDEX(Dest1!A:A,32-BIN2DEC(MID($B841,6,5))),"--")</f>
        <v>tmpAL</v>
      </c>
      <c r="L841" s="30">
        <f t="shared" si="114"/>
        <v>1</v>
      </c>
      <c r="M841" s="30" t="str" cm="1">
        <f t="array" ref="M841">IF(AND(I841&lt;&gt;"CONST",L841=0),INDEX(Source2!A:A,16-BIN2DEC(MID($B841,11,4))),"--")</f>
        <v>--</v>
      </c>
      <c r="N841" s="26" t="str" cm="1">
        <f t="array" ref="N841">IF(AND(I841&lt;&gt;"CONST",L841=0),INDEX('D2'!A:A,4-BIN2DEC(MID($B841,15,2))),"--")</f>
        <v>--</v>
      </c>
      <c r="O841" s="11">
        <f t="shared" si="115"/>
        <v>0</v>
      </c>
      <c r="P841" s="11">
        <f t="shared" si="110"/>
        <v>0</v>
      </c>
      <c r="Q841" s="11">
        <f t="shared" si="111"/>
        <v>0</v>
      </c>
      <c r="R841" s="10" t="str" cm="1">
        <f t="array" ref="R841">INDEX(Types!A:A,1+BIN2DEC(MID($B841,20,2)))</f>
        <v>ALU</v>
      </c>
      <c r="S841" s="10" t="str" cm="1">
        <f t="array" ref="S841">IF(R841="ALU",INDEX(ALUOps!A:A,32-BIN2DEC(MID($B841,22,5))),"")</f>
        <v>INC</v>
      </c>
      <c r="T841" s="10" t="str" cm="1">
        <f t="array" ref="T841">IF(R841="ALU",INDEX(Tmp!A:A,4-BIN2DEC(MID($B841,27,2))),"")</f>
        <v>tmpA</v>
      </c>
      <c r="U841" s="11">
        <f t="shared" si="116"/>
        <v>0</v>
      </c>
      <c r="V841" s="9" t="str" cm="1">
        <f t="array" ref="V841">IF(R841="Jump",INDEX(Jcond!A:A,16-BIN2DEC(MID($B841,22,4))),"")</f>
        <v/>
      </c>
      <c r="W841" s="9" t="str">
        <f t="shared" si="117"/>
        <v/>
      </c>
      <c r="X841" s="54" t="str" cm="1">
        <f t="array" ref="X841">IF(R841="Control",INDEX(IC!A:A,16-BIN2DEC(MID($B841,21,4))),"")</f>
        <v/>
      </c>
      <c r="Y841" s="54" t="str" cm="1">
        <f t="array" ref="Y841">IF(X841="CALL",INDEX(Subroutines!A:A,32-BIN2DEC(MID($B841,25,5))),"")</f>
        <v/>
      </c>
      <c r="Z841" s="54" t="str" cm="1">
        <f t="array" ref="Z841">IF(R841="Control",INDEX(EC!A:A,8-BIN2DEC(MID($B841,25,3))),"")</f>
        <v/>
      </c>
      <c r="AA841" s="54" t="str" cm="1">
        <f t="array" ref="AA841">IF(R841="Control",INDEX(SR!A:A,4-BIN2DEC(MID($B841,28,2))),"")</f>
        <v/>
      </c>
      <c r="AE841" s="60"/>
    </row>
    <row r="842" spans="1:36" x14ac:dyDescent="0.25">
      <c r="A842" s="4" t="str">
        <f t="shared" si="112"/>
        <v>348</v>
      </c>
      <c r="B842" s="2" t="s">
        <v>111</v>
      </c>
      <c r="C842" s="35"/>
      <c r="D842" s="2" t="s">
        <v>788</v>
      </c>
      <c r="E842" s="2" t="s">
        <v>935</v>
      </c>
      <c r="F842" s="2" t="s">
        <v>462</v>
      </c>
      <c r="G842" s="2"/>
      <c r="H842" s="3">
        <f t="shared" si="113"/>
        <v>0</v>
      </c>
      <c r="I842" s="27" t="str" cm="1">
        <f t="array" ref="I842">IF(H842=0,INDEX(Source1!A:A, 32-BIN2DEC(LEFT($B842,5))),"--")</f>
        <v>Q</v>
      </c>
      <c r="J842" s="63" t="str">
        <f t="shared" si="109"/>
        <v>--</v>
      </c>
      <c r="K842" s="27" t="str" cm="1">
        <f t="array" ref="K842">IF(H842=0,INDEX(Dest1!A:A,32-BIN2DEC(MID($B842,6,5))),"--")</f>
        <v>tmpBL</v>
      </c>
      <c r="L842" s="27">
        <f t="shared" si="114"/>
        <v>1</v>
      </c>
      <c r="M842" s="27" t="str" cm="1">
        <f t="array" ref="M842">IF(AND(I842&lt;&gt;"CONST",L842=0),INDEX(Source2!A:A,16-BIN2DEC(MID($B842,11,4))),"--")</f>
        <v>--</v>
      </c>
      <c r="N842" s="23" t="str" cm="1">
        <f t="array" ref="N842">IF(AND(I842&lt;&gt;"CONST",L842=0),INDEX('D2'!A:A,4-BIN2DEC(MID($B842,15,2))),"--")</f>
        <v>--</v>
      </c>
      <c r="O842" s="6">
        <f t="shared" si="115"/>
        <v>0</v>
      </c>
      <c r="P842" s="6">
        <f t="shared" si="110"/>
        <v>0</v>
      </c>
      <c r="Q842" s="6">
        <f t="shared" si="111"/>
        <v>0</v>
      </c>
      <c r="R842" s="3" t="str" cm="1">
        <f t="array" ref="R842">INDEX(Types!A:A,1+BIN2DEC(MID($B842,20,2)))</f>
        <v>Control</v>
      </c>
      <c r="S842" s="3" t="str" cm="1">
        <f t="array" ref="S842">IF(R842="ALU",INDEX(ALUOps!A:A,32-BIN2DEC(MID($B842,22,5))),"")</f>
        <v/>
      </c>
      <c r="T842" s="3" t="str" cm="1">
        <f t="array" ref="T842">IF(R842="ALU",INDEX(Tmp!A:A,4-BIN2DEC(MID($B842,27,2))),"")</f>
        <v/>
      </c>
      <c r="U842" s="6" t="str">
        <f t="shared" si="116"/>
        <v/>
      </c>
      <c r="V842" t="str" cm="1">
        <f t="array" ref="V842">IF(R842="Jump",INDEX(Jcond!A:A,16-BIN2DEC(MID($B842,22,4))),"")</f>
        <v/>
      </c>
      <c r="W842" t="str">
        <f t="shared" si="117"/>
        <v/>
      </c>
      <c r="X842" s="5" t="str" cm="1">
        <f t="array" ref="X842">IF(R842="Control",INDEX(IC!A:A,16-BIN2DEC(MID($B842,21,4))),"")</f>
        <v>--</v>
      </c>
      <c r="Y842" s="5" t="str" cm="1">
        <f t="array" ref="Y842">IF(X842="CALL",INDEX(Subroutines!A:A,32-BIN2DEC(MID($B842,25,5))),"")</f>
        <v/>
      </c>
      <c r="Z842" s="5" t="str" cm="1">
        <f t="array" ref="Z842">IF(R842="Control",INDEX(EC!A:A,8-BIN2DEC(MID($B842,25,3))),"")</f>
        <v>--</v>
      </c>
      <c r="AA842" s="5" t="str" cm="1">
        <f t="array" ref="AA842">IF(R842="Control",INDEX(SR!A:A,4-BIN2DEC(MID($B842,28,2))),"")</f>
        <v>--</v>
      </c>
      <c r="AC842" t="s">
        <v>1085</v>
      </c>
      <c r="AD842" t="s">
        <v>1156</v>
      </c>
      <c r="AJ842" s="1" t="s">
        <v>789</v>
      </c>
    </row>
    <row r="843" spans="1:36" x14ac:dyDescent="0.25">
      <c r="A843" s="4" t="str">
        <f t="shared" si="112"/>
        <v>349</v>
      </c>
      <c r="B843" s="2" t="s">
        <v>792</v>
      </c>
      <c r="C843" s="35"/>
      <c r="D843" s="3"/>
      <c r="E843" s="3"/>
      <c r="F843" s="3"/>
      <c r="G843" s="3"/>
      <c r="H843" s="3">
        <f t="shared" si="113"/>
        <v>0</v>
      </c>
      <c r="I843" s="27" t="str" cm="1">
        <f t="array" ref="I843">IF(H843=0,INDEX(Source1!A:A, 32-BIN2DEC(LEFT($B843,5))),"--")</f>
        <v>CONST</v>
      </c>
      <c r="J843" s="63">
        <f t="shared" si="109"/>
        <v>1</v>
      </c>
      <c r="K843" s="27" t="str" cm="1">
        <f t="array" ref="K843">IF(H843=0,INDEX(Dest1!A:A,32-BIN2DEC(MID($B843,6,5))),"--")</f>
        <v>LC</v>
      </c>
      <c r="L843" s="27">
        <f t="shared" si="114"/>
        <v>0</v>
      </c>
      <c r="M843" s="27" t="str" cm="1">
        <f t="array" ref="M843">IF(AND(I843&lt;&gt;"CONST",L843=0),INDEX(Source2!A:A,16-BIN2DEC(MID($B843,11,4))),"--")</f>
        <v>--</v>
      </c>
      <c r="N843" s="23" t="str" cm="1">
        <f t="array" ref="N843">IF(AND(I843&lt;&gt;"CONST",L843=0),INDEX('D2'!A:A,4-BIN2DEC(MID($B843,15,2))),"--")</f>
        <v>--</v>
      </c>
      <c r="O843" s="6">
        <f t="shared" si="115"/>
        <v>0</v>
      </c>
      <c r="P843" s="6">
        <f t="shared" si="110"/>
        <v>0</v>
      </c>
      <c r="Q843" s="6">
        <f t="shared" si="111"/>
        <v>0</v>
      </c>
      <c r="R843" s="3" t="str" cm="1">
        <f t="array" ref="R843">INDEX(Types!A:A,1+BIN2DEC(MID($B843,20,2)))</f>
        <v>Control</v>
      </c>
      <c r="S843" s="3" t="str" cm="1">
        <f t="array" ref="S843">IF(R843="ALU",INDEX(ALUOps!A:A,32-BIN2DEC(MID($B843,22,5))),"")</f>
        <v/>
      </c>
      <c r="T843" s="3" t="str" cm="1">
        <f t="array" ref="T843">IF(R843="ALU",INDEX(Tmp!A:A,4-BIN2DEC(MID($B843,27,2))),"")</f>
        <v/>
      </c>
      <c r="U843" s="6" t="str">
        <f t="shared" si="116"/>
        <v/>
      </c>
      <c r="V843" t="str" cm="1">
        <f t="array" ref="V843">IF(R843="Jump",INDEX(Jcond!A:A,16-BIN2DEC(MID($B843,22,4))),"")</f>
        <v/>
      </c>
      <c r="W843" t="str">
        <f t="shared" si="117"/>
        <v/>
      </c>
      <c r="X843" s="5" t="str" cm="1">
        <f t="array" ref="X843">IF(R843="Control",INDEX(IC!A:A,16-BIN2DEC(MID($B843,21,4))),"")</f>
        <v>CALL</v>
      </c>
      <c r="Y843" s="5" t="str" cm="1">
        <f t="array" ref="Y843">IF(X843="CALL",INDEX(Subroutines!A:A,32-BIN2DEC(MID($B843,25,5))),"")</f>
        <v>EM_INT</v>
      </c>
      <c r="Z843" s="5" t="str" cm="1">
        <f t="array" ref="Z843">IF(R843="Control",INDEX(EC!A:A,8-BIN2DEC(MID($B843,25,3))),"")</f>
        <v>{0}</v>
      </c>
      <c r="AA843" s="5" t="str" cm="1">
        <f t="array" ref="AA843">IF(R843="Control",INDEX(SR!A:A,4-BIN2DEC(MID($B843,28,2))),"")</f>
        <v>--</v>
      </c>
    </row>
    <row r="844" spans="1:36" s="15" customFormat="1" x14ac:dyDescent="0.25">
      <c r="A844" s="12" t="str">
        <f t="shared" si="112"/>
        <v>34A</v>
      </c>
      <c r="B844" s="13" t="s">
        <v>4</v>
      </c>
      <c r="C844" s="36"/>
      <c r="D844" s="14"/>
      <c r="E844" s="14"/>
      <c r="F844" s="14"/>
      <c r="G844" s="14"/>
      <c r="H844" s="14">
        <f t="shared" si="113"/>
        <v>1</v>
      </c>
      <c r="I844" s="28" t="str" cm="1">
        <f t="array" ref="I844">IF(H844=0,INDEX(Source1!A:A, 32-BIN2DEC(LEFT($B844,5))),"--")</f>
        <v>--</v>
      </c>
      <c r="J844" s="64" t="str">
        <f t="shared" si="109"/>
        <v>--</v>
      </c>
      <c r="K844" s="28" t="str" cm="1">
        <f t="array" ref="K844">IF(H844=0,INDEX(Dest1!A:A,32-BIN2DEC(MID($B844,6,5))),"--")</f>
        <v>--</v>
      </c>
      <c r="L844" s="28">
        <f t="shared" si="114"/>
        <v>1</v>
      </c>
      <c r="M844" s="28" t="str" cm="1">
        <f t="array" ref="M844">IF(AND(I844&lt;&gt;"CONST",L844=0),INDEX(Source2!A:A,16-BIN2DEC(MID($B844,11,4))),"--")</f>
        <v>--</v>
      </c>
      <c r="N844" s="24" t="str" cm="1">
        <f t="array" ref="N844">IF(AND(I844&lt;&gt;"CONST",L844=0),INDEX('D2'!A:A,4-BIN2DEC(MID($B844,15,2))),"--")</f>
        <v>--</v>
      </c>
      <c r="O844" s="16">
        <f t="shared" si="115"/>
        <v>0</v>
      </c>
      <c r="P844" s="16">
        <f t="shared" si="110"/>
        <v>0</v>
      </c>
      <c r="Q844" s="16">
        <f t="shared" si="111"/>
        <v>0</v>
      </c>
      <c r="R844" s="14" t="str" cm="1">
        <f t="array" ref="R844">INDEX(Types!A:A,1+BIN2DEC(MID($B844,20,2)))</f>
        <v>Control</v>
      </c>
      <c r="S844" s="14" t="str" cm="1">
        <f t="array" ref="S844">IF(R844="ALU",INDEX(ALUOps!A:A,32-BIN2DEC(MID($B844,22,5))),"")</f>
        <v/>
      </c>
      <c r="T844" s="14" t="str" cm="1">
        <f t="array" ref="T844">IF(R844="ALU",INDEX(Tmp!A:A,4-BIN2DEC(MID($B844,27,2))),"")</f>
        <v/>
      </c>
      <c r="U844" s="16" t="str">
        <f t="shared" si="116"/>
        <v/>
      </c>
      <c r="V844" s="15" t="str" cm="1">
        <f t="array" ref="V844">IF(R844="Jump",INDEX(Jcond!A:A,16-BIN2DEC(MID($B844,22,4))),"")</f>
        <v/>
      </c>
      <c r="W844" s="15" t="str">
        <f t="shared" si="117"/>
        <v/>
      </c>
      <c r="X844" s="52" t="str" cm="1">
        <f t="array" ref="X844">IF(R844="Control",INDEX(IC!A:A,16-BIN2DEC(MID($B844,21,4))),"")</f>
        <v>--</v>
      </c>
      <c r="Y844" s="52" t="str" cm="1">
        <f t="array" ref="Y844">IF(X844="CALL",INDEX(Subroutines!A:A,32-BIN2DEC(MID($B844,25,5))),"")</f>
        <v/>
      </c>
      <c r="Z844" s="52" t="str" cm="1">
        <f t="array" ref="Z844">IF(R844="Control",INDEX(EC!A:A,8-BIN2DEC(MID($B844,25,3))),"")</f>
        <v>--</v>
      </c>
      <c r="AA844" s="52" t="str" cm="1">
        <f t="array" ref="AA844">IF(R844="Control",INDEX(SR!A:A,4-BIN2DEC(MID($B844,28,2))),"")</f>
        <v>--</v>
      </c>
      <c r="AE844" s="58"/>
    </row>
    <row r="845" spans="1:36" s="20" customFormat="1" ht="15.75" thickBot="1" x14ac:dyDescent="0.3">
      <c r="A845" s="17" t="str">
        <f t="shared" si="112"/>
        <v>34B</v>
      </c>
      <c r="B845" s="18" t="s">
        <v>4</v>
      </c>
      <c r="C845" s="37"/>
      <c r="D845" s="19"/>
      <c r="E845" s="19"/>
      <c r="F845" s="19"/>
      <c r="G845" s="19"/>
      <c r="H845" s="19">
        <f t="shared" si="113"/>
        <v>1</v>
      </c>
      <c r="I845" s="29" t="str" cm="1">
        <f t="array" ref="I845">IF(H845=0,INDEX(Source1!A:A, 32-BIN2DEC(LEFT($B845,5))),"--")</f>
        <v>--</v>
      </c>
      <c r="J845" s="65" t="str">
        <f t="shared" si="109"/>
        <v>--</v>
      </c>
      <c r="K845" s="29" t="str" cm="1">
        <f t="array" ref="K845">IF(H845=0,INDEX(Dest1!A:A,32-BIN2DEC(MID($B845,6,5))),"--")</f>
        <v>--</v>
      </c>
      <c r="L845" s="29">
        <f t="shared" si="114"/>
        <v>1</v>
      </c>
      <c r="M845" s="29" t="str" cm="1">
        <f t="array" ref="M845">IF(AND(I845&lt;&gt;"CONST",L845=0),INDEX(Source2!A:A,16-BIN2DEC(MID($B845,11,4))),"--")</f>
        <v>--</v>
      </c>
      <c r="N845" s="25" t="str" cm="1">
        <f t="array" ref="N845">IF(AND(I845&lt;&gt;"CONST",L845=0),INDEX('D2'!A:A,4-BIN2DEC(MID($B845,15,2))),"--")</f>
        <v>--</v>
      </c>
      <c r="O845" s="21">
        <f t="shared" si="115"/>
        <v>0</v>
      </c>
      <c r="P845" s="21">
        <f t="shared" si="110"/>
        <v>0</v>
      </c>
      <c r="Q845" s="21">
        <f t="shared" si="111"/>
        <v>0</v>
      </c>
      <c r="R845" s="19" t="str" cm="1">
        <f t="array" ref="R845">INDEX(Types!A:A,1+BIN2DEC(MID($B845,20,2)))</f>
        <v>Control</v>
      </c>
      <c r="S845" s="19" t="str" cm="1">
        <f t="array" ref="S845">IF(R845="ALU",INDEX(ALUOps!A:A,32-BIN2DEC(MID($B845,22,5))),"")</f>
        <v/>
      </c>
      <c r="T845" s="19" t="str" cm="1">
        <f t="array" ref="T845">IF(R845="ALU",INDEX(Tmp!A:A,4-BIN2DEC(MID($B845,27,2))),"")</f>
        <v/>
      </c>
      <c r="U845" s="21" t="str">
        <f t="shared" si="116"/>
        <v/>
      </c>
      <c r="V845" s="20" t="str" cm="1">
        <f t="array" ref="V845">IF(R845="Jump",INDEX(Jcond!A:A,16-BIN2DEC(MID($B845,22,4))),"")</f>
        <v/>
      </c>
      <c r="W845" s="20" t="str">
        <f t="shared" si="117"/>
        <v/>
      </c>
      <c r="X845" s="53" t="str" cm="1">
        <f t="array" ref="X845">IF(R845="Control",INDEX(IC!A:A,16-BIN2DEC(MID($B845,21,4))),"")</f>
        <v>--</v>
      </c>
      <c r="Y845" s="53" t="str" cm="1">
        <f t="array" ref="Y845">IF(X845="CALL",INDEX(Subroutines!A:A,32-BIN2DEC(MID($B845,25,5))),"")</f>
        <v/>
      </c>
      <c r="Z845" s="53" t="str" cm="1">
        <f t="array" ref="Z845">IF(R845="Control",INDEX(EC!A:A,8-BIN2DEC(MID($B845,25,3))),"")</f>
        <v>--</v>
      </c>
      <c r="AA845" s="53" t="str" cm="1">
        <f t="array" ref="AA845">IF(R845="Control",INDEX(SR!A:A,4-BIN2DEC(MID($B845,28,2))),"")</f>
        <v>--</v>
      </c>
      <c r="AE845" s="59"/>
    </row>
    <row r="846" spans="1:36" x14ac:dyDescent="0.25">
      <c r="A846" s="4" t="str">
        <f t="shared" si="112"/>
        <v>34C</v>
      </c>
      <c r="B846" s="2" t="s">
        <v>39</v>
      </c>
      <c r="C846" s="35"/>
      <c r="D846" s="2" t="s">
        <v>791</v>
      </c>
      <c r="E846" s="2" t="s">
        <v>936</v>
      </c>
      <c r="F846" s="2" t="s">
        <v>462</v>
      </c>
      <c r="G846" s="2"/>
      <c r="H846" s="3">
        <f t="shared" si="113"/>
        <v>1</v>
      </c>
      <c r="I846" s="27" t="str" cm="1">
        <f t="array" ref="I846">IF(H846=0,INDEX(Source1!A:A, 32-BIN2DEC(LEFT($B846,5))),"--")</f>
        <v>--</v>
      </c>
      <c r="J846" s="63" t="str">
        <f t="shared" si="109"/>
        <v>--</v>
      </c>
      <c r="K846" s="27" t="str" cm="1">
        <f t="array" ref="K846">IF(H846=0,INDEX(Dest1!A:A,32-BIN2DEC(MID($B846,6,5))),"--")</f>
        <v>--</v>
      </c>
      <c r="L846" s="27">
        <f t="shared" si="114"/>
        <v>1</v>
      </c>
      <c r="M846" s="27" t="str" cm="1">
        <f t="array" ref="M846">IF(AND(I846&lt;&gt;"CONST",L846=0),INDEX(Source2!A:A,16-BIN2DEC(MID($B846,11,4))),"--")</f>
        <v>--</v>
      </c>
      <c r="N846" s="23" t="str" cm="1">
        <f t="array" ref="N846">IF(AND(I846&lt;&gt;"CONST",L846=0),INDEX('D2'!A:A,4-BIN2DEC(MID($B846,15,2))),"--")</f>
        <v>--</v>
      </c>
      <c r="O846" s="6">
        <f t="shared" si="115"/>
        <v>0</v>
      </c>
      <c r="P846" s="6">
        <f t="shared" si="110"/>
        <v>0</v>
      </c>
      <c r="Q846" s="6">
        <f t="shared" si="111"/>
        <v>1</v>
      </c>
      <c r="R846" s="3" t="str" cm="1">
        <f t="array" ref="R846">INDEX(Types!A:A,1+BIN2DEC(MID($B846,20,2)))</f>
        <v>Control</v>
      </c>
      <c r="S846" s="3" t="str" cm="1">
        <f t="array" ref="S846">IF(R846="ALU",INDEX(ALUOps!A:A,32-BIN2DEC(MID($B846,22,5))),"")</f>
        <v/>
      </c>
      <c r="T846" s="3" t="str" cm="1">
        <f t="array" ref="T846">IF(R846="ALU",INDEX(Tmp!A:A,4-BIN2DEC(MID($B846,27,2))),"")</f>
        <v/>
      </c>
      <c r="U846" s="6" t="str">
        <f t="shared" si="116"/>
        <v/>
      </c>
      <c r="V846" t="str" cm="1">
        <f t="array" ref="V846">IF(R846="Jump",INDEX(Jcond!A:A,16-BIN2DEC(MID($B846,22,4))),"")</f>
        <v/>
      </c>
      <c r="W846" t="str">
        <f t="shared" si="117"/>
        <v/>
      </c>
      <c r="X846" s="5" t="str" cm="1">
        <f t="array" ref="X846">IF(R846="Control",INDEX(IC!A:A,16-BIN2DEC(MID($B846,21,4))),"")</f>
        <v>--</v>
      </c>
      <c r="Y846" s="5" t="str" cm="1">
        <f t="array" ref="Y846">IF(X846="CALL",INDEX(Subroutines!A:A,32-BIN2DEC(MID($B846,25,5))),"")</f>
        <v/>
      </c>
      <c r="Z846" s="5" t="str" cm="1">
        <f t="array" ref="Z846">IF(R846="Control",INDEX(EC!A:A,8-BIN2DEC(MID($B846,25,3))),"")</f>
        <v>--</v>
      </c>
      <c r="AA846" s="5" t="str" cm="1">
        <f t="array" ref="AA846">IF(R846="Control",INDEX(SR!A:A,4-BIN2DEC(MID($B846,28,2))),"")</f>
        <v>--</v>
      </c>
      <c r="AC846">
        <v>8080</v>
      </c>
      <c r="AD846" t="s">
        <v>1070</v>
      </c>
      <c r="AJ846" s="1" t="s">
        <v>462</v>
      </c>
    </row>
    <row r="847" spans="1:36" s="15" customFormat="1" x14ac:dyDescent="0.25">
      <c r="A847" s="12" t="str">
        <f t="shared" si="112"/>
        <v>34D</v>
      </c>
      <c r="B847" s="13" t="s">
        <v>4</v>
      </c>
      <c r="C847" s="36"/>
      <c r="D847" s="14"/>
      <c r="E847" s="14"/>
      <c r="F847" s="14"/>
      <c r="G847" s="14"/>
      <c r="H847" s="14">
        <f t="shared" si="113"/>
        <v>1</v>
      </c>
      <c r="I847" s="28" t="str" cm="1">
        <f t="array" ref="I847">IF(H847=0,INDEX(Source1!A:A, 32-BIN2DEC(LEFT($B847,5))),"--")</f>
        <v>--</v>
      </c>
      <c r="J847" s="64" t="str">
        <f t="shared" si="109"/>
        <v>--</v>
      </c>
      <c r="K847" s="28" t="str" cm="1">
        <f t="array" ref="K847">IF(H847=0,INDEX(Dest1!A:A,32-BIN2DEC(MID($B847,6,5))),"--")</f>
        <v>--</v>
      </c>
      <c r="L847" s="28">
        <f t="shared" si="114"/>
        <v>1</v>
      </c>
      <c r="M847" s="28" t="str" cm="1">
        <f t="array" ref="M847">IF(AND(I847&lt;&gt;"CONST",L847=0),INDEX(Source2!A:A,16-BIN2DEC(MID($B847,11,4))),"--")</f>
        <v>--</v>
      </c>
      <c r="N847" s="24" t="str" cm="1">
        <f t="array" ref="N847">IF(AND(I847&lt;&gt;"CONST",L847=0),INDEX('D2'!A:A,4-BIN2DEC(MID($B847,15,2))),"--")</f>
        <v>--</v>
      </c>
      <c r="O847" s="16">
        <f t="shared" si="115"/>
        <v>0</v>
      </c>
      <c r="P847" s="16">
        <f t="shared" si="110"/>
        <v>0</v>
      </c>
      <c r="Q847" s="16">
        <f t="shared" si="111"/>
        <v>0</v>
      </c>
      <c r="R847" s="14" t="str" cm="1">
        <f t="array" ref="R847">INDEX(Types!A:A,1+BIN2DEC(MID($B847,20,2)))</f>
        <v>Control</v>
      </c>
      <c r="S847" s="14" t="str" cm="1">
        <f t="array" ref="S847">IF(R847="ALU",INDEX(ALUOps!A:A,32-BIN2DEC(MID($B847,22,5))),"")</f>
        <v/>
      </c>
      <c r="T847" s="14" t="str" cm="1">
        <f t="array" ref="T847">IF(R847="ALU",INDEX(Tmp!A:A,4-BIN2DEC(MID($B847,27,2))),"")</f>
        <v/>
      </c>
      <c r="U847" s="16" t="str">
        <f t="shared" si="116"/>
        <v/>
      </c>
      <c r="V847" s="15" t="str" cm="1">
        <f t="array" ref="V847">IF(R847="Jump",INDEX(Jcond!A:A,16-BIN2DEC(MID($B847,22,4))),"")</f>
        <v/>
      </c>
      <c r="W847" s="15" t="str">
        <f t="shared" si="117"/>
        <v/>
      </c>
      <c r="X847" s="52" t="str" cm="1">
        <f t="array" ref="X847">IF(R847="Control",INDEX(IC!A:A,16-BIN2DEC(MID($B847,21,4))),"")</f>
        <v>--</v>
      </c>
      <c r="Y847" s="52" t="str" cm="1">
        <f t="array" ref="Y847">IF(X847="CALL",INDEX(Subroutines!A:A,32-BIN2DEC(MID($B847,25,5))),"")</f>
        <v/>
      </c>
      <c r="Z847" s="52" t="str" cm="1">
        <f t="array" ref="Z847">IF(R847="Control",INDEX(EC!A:A,8-BIN2DEC(MID($B847,25,3))),"")</f>
        <v>--</v>
      </c>
      <c r="AA847" s="52" t="str" cm="1">
        <f t="array" ref="AA847">IF(R847="Control",INDEX(SR!A:A,4-BIN2DEC(MID($B847,28,2))),"")</f>
        <v>--</v>
      </c>
      <c r="AE847" s="58"/>
    </row>
    <row r="848" spans="1:36" s="15" customFormat="1" x14ac:dyDescent="0.25">
      <c r="A848" s="12" t="str">
        <f t="shared" si="112"/>
        <v>34E</v>
      </c>
      <c r="B848" s="13" t="s">
        <v>4</v>
      </c>
      <c r="C848" s="36"/>
      <c r="D848" s="14"/>
      <c r="E848" s="14"/>
      <c r="F848" s="14"/>
      <c r="G848" s="14"/>
      <c r="H848" s="14">
        <f t="shared" si="113"/>
        <v>1</v>
      </c>
      <c r="I848" s="28" t="str" cm="1">
        <f t="array" ref="I848">IF(H848=0,INDEX(Source1!A:A, 32-BIN2DEC(LEFT($B848,5))),"--")</f>
        <v>--</v>
      </c>
      <c r="J848" s="64" t="str">
        <f t="shared" si="109"/>
        <v>--</v>
      </c>
      <c r="K848" s="28" t="str" cm="1">
        <f t="array" ref="K848">IF(H848=0,INDEX(Dest1!A:A,32-BIN2DEC(MID($B848,6,5))),"--")</f>
        <v>--</v>
      </c>
      <c r="L848" s="28">
        <f t="shared" si="114"/>
        <v>1</v>
      </c>
      <c r="M848" s="28" t="str" cm="1">
        <f t="array" ref="M848">IF(AND(I848&lt;&gt;"CONST",L848=0),INDEX(Source2!A:A,16-BIN2DEC(MID($B848,11,4))),"--")</f>
        <v>--</v>
      </c>
      <c r="N848" s="24" t="str" cm="1">
        <f t="array" ref="N848">IF(AND(I848&lt;&gt;"CONST",L848=0),INDEX('D2'!A:A,4-BIN2DEC(MID($B848,15,2))),"--")</f>
        <v>--</v>
      </c>
      <c r="O848" s="16">
        <f t="shared" si="115"/>
        <v>0</v>
      </c>
      <c r="P848" s="16">
        <f t="shared" si="110"/>
        <v>0</v>
      </c>
      <c r="Q848" s="16">
        <f t="shared" si="111"/>
        <v>0</v>
      </c>
      <c r="R848" s="14" t="str" cm="1">
        <f t="array" ref="R848">INDEX(Types!A:A,1+BIN2DEC(MID($B848,20,2)))</f>
        <v>Control</v>
      </c>
      <c r="S848" s="14" t="str" cm="1">
        <f t="array" ref="S848">IF(R848="ALU",INDEX(ALUOps!A:A,32-BIN2DEC(MID($B848,22,5))),"")</f>
        <v/>
      </c>
      <c r="T848" s="14" t="str" cm="1">
        <f t="array" ref="T848">IF(R848="ALU",INDEX(Tmp!A:A,4-BIN2DEC(MID($B848,27,2))),"")</f>
        <v/>
      </c>
      <c r="U848" s="16" t="str">
        <f t="shared" si="116"/>
        <v/>
      </c>
      <c r="V848" s="15" t="str" cm="1">
        <f t="array" ref="V848">IF(R848="Jump",INDEX(Jcond!A:A,16-BIN2DEC(MID($B848,22,4))),"")</f>
        <v/>
      </c>
      <c r="W848" s="15" t="str">
        <f t="shared" si="117"/>
        <v/>
      </c>
      <c r="X848" s="52" t="str" cm="1">
        <f t="array" ref="X848">IF(R848="Control",INDEX(IC!A:A,16-BIN2DEC(MID($B848,21,4))),"")</f>
        <v>--</v>
      </c>
      <c r="Y848" s="52" t="str" cm="1">
        <f t="array" ref="Y848">IF(X848="CALL",INDEX(Subroutines!A:A,32-BIN2DEC(MID($B848,25,5))),"")</f>
        <v/>
      </c>
      <c r="Z848" s="52" t="str" cm="1">
        <f t="array" ref="Z848">IF(R848="Control",INDEX(EC!A:A,8-BIN2DEC(MID($B848,25,3))),"")</f>
        <v>--</v>
      </c>
      <c r="AA848" s="52" t="str" cm="1">
        <f t="array" ref="AA848">IF(R848="Control",INDEX(SR!A:A,4-BIN2DEC(MID($B848,28,2))),"")</f>
        <v>--</v>
      </c>
      <c r="AE848" s="58"/>
    </row>
    <row r="849" spans="1:36" s="20" customFormat="1" ht="15.75" thickBot="1" x14ac:dyDescent="0.3">
      <c r="A849" s="17" t="str">
        <f t="shared" si="112"/>
        <v>34F</v>
      </c>
      <c r="B849" s="18" t="s">
        <v>4</v>
      </c>
      <c r="C849" s="37"/>
      <c r="D849" s="19"/>
      <c r="E849" s="19"/>
      <c r="F849" s="19"/>
      <c r="G849" s="19"/>
      <c r="H849" s="19">
        <f t="shared" si="113"/>
        <v>1</v>
      </c>
      <c r="I849" s="29" t="str" cm="1">
        <f t="array" ref="I849">IF(H849=0,INDEX(Source1!A:A, 32-BIN2DEC(LEFT($B849,5))),"--")</f>
        <v>--</v>
      </c>
      <c r="J849" s="65" t="str">
        <f t="shared" si="109"/>
        <v>--</v>
      </c>
      <c r="K849" s="29" t="str" cm="1">
        <f t="array" ref="K849">IF(H849=0,INDEX(Dest1!A:A,32-BIN2DEC(MID($B849,6,5))),"--")</f>
        <v>--</v>
      </c>
      <c r="L849" s="29">
        <f t="shared" si="114"/>
        <v>1</v>
      </c>
      <c r="M849" s="29" t="str" cm="1">
        <f t="array" ref="M849">IF(AND(I849&lt;&gt;"CONST",L849=0),INDEX(Source2!A:A,16-BIN2DEC(MID($B849,11,4))),"--")</f>
        <v>--</v>
      </c>
      <c r="N849" s="25" t="str" cm="1">
        <f t="array" ref="N849">IF(AND(I849&lt;&gt;"CONST",L849=0),INDEX('D2'!A:A,4-BIN2DEC(MID($B849,15,2))),"--")</f>
        <v>--</v>
      </c>
      <c r="O849" s="21">
        <f t="shared" si="115"/>
        <v>0</v>
      </c>
      <c r="P849" s="21">
        <f t="shared" si="110"/>
        <v>0</v>
      </c>
      <c r="Q849" s="21">
        <f t="shared" si="111"/>
        <v>0</v>
      </c>
      <c r="R849" s="19" t="str" cm="1">
        <f t="array" ref="R849">INDEX(Types!A:A,1+BIN2DEC(MID($B849,20,2)))</f>
        <v>Control</v>
      </c>
      <c r="S849" s="19" t="str" cm="1">
        <f t="array" ref="S849">IF(R849="ALU",INDEX(ALUOps!A:A,32-BIN2DEC(MID($B849,22,5))),"")</f>
        <v/>
      </c>
      <c r="T849" s="19" t="str" cm="1">
        <f t="array" ref="T849">IF(R849="ALU",INDEX(Tmp!A:A,4-BIN2DEC(MID($B849,27,2))),"")</f>
        <v/>
      </c>
      <c r="U849" s="21" t="str">
        <f t="shared" si="116"/>
        <v/>
      </c>
      <c r="V849" s="20" t="str" cm="1">
        <f t="array" ref="V849">IF(R849="Jump",INDEX(Jcond!A:A,16-BIN2DEC(MID($B849,22,4))),"")</f>
        <v/>
      </c>
      <c r="W849" s="20" t="str">
        <f t="shared" si="117"/>
        <v/>
      </c>
      <c r="X849" s="53" t="str" cm="1">
        <f t="array" ref="X849">IF(R849="Control",INDEX(IC!A:A,16-BIN2DEC(MID($B849,21,4))),"")</f>
        <v>--</v>
      </c>
      <c r="Y849" s="53" t="str" cm="1">
        <f t="array" ref="Y849">IF(X849="CALL",INDEX(Subroutines!A:A,32-BIN2DEC(MID($B849,25,5))),"")</f>
        <v/>
      </c>
      <c r="Z849" s="53" t="str" cm="1">
        <f t="array" ref="Z849">IF(R849="Control",INDEX(EC!A:A,8-BIN2DEC(MID($B849,25,3))),"")</f>
        <v>--</v>
      </c>
      <c r="AA849" s="53" t="str" cm="1">
        <f t="array" ref="AA849">IF(R849="Control",INDEX(SR!A:A,4-BIN2DEC(MID($B849,28,2))),"")</f>
        <v>--</v>
      </c>
      <c r="AE849" s="59"/>
    </row>
    <row r="850" spans="1:36" x14ac:dyDescent="0.25">
      <c r="A850" s="4" t="str">
        <f t="shared" si="112"/>
        <v>350</v>
      </c>
      <c r="B850" s="2" t="s">
        <v>795</v>
      </c>
      <c r="C850" s="35"/>
      <c r="D850" s="2" t="s">
        <v>793</v>
      </c>
      <c r="E850" s="2" t="s">
        <v>936</v>
      </c>
      <c r="F850" s="2" t="s">
        <v>462</v>
      </c>
      <c r="G850" s="2"/>
      <c r="H850" s="3">
        <f t="shared" si="113"/>
        <v>0</v>
      </c>
      <c r="I850" s="27" t="str" cm="1">
        <f t="array" ref="I850">IF(H850=0,INDEX(Source1!A:A, 32-BIN2DEC(LEFT($B850,5))),"--")</f>
        <v>OP1</v>
      </c>
      <c r="J850" s="63" t="str">
        <f t="shared" si="109"/>
        <v>--</v>
      </c>
      <c r="K850" s="27" t="str" cm="1">
        <f t="array" ref="K850">IF(H850=0,INDEX(Dest1!A:A,32-BIN2DEC(MID($B850,6,5))),"--")</f>
        <v>tmpA</v>
      </c>
      <c r="L850" s="27">
        <f t="shared" si="114"/>
        <v>1</v>
      </c>
      <c r="M850" s="27" t="str" cm="1">
        <f t="array" ref="M850">IF(AND(I850&lt;&gt;"CONST",L850=0),INDEX(Source2!A:A,16-BIN2DEC(MID($B850,11,4))),"--")</f>
        <v>--</v>
      </c>
      <c r="N850" s="23" t="str" cm="1">
        <f t="array" ref="N850">IF(AND(I850&lt;&gt;"CONST",L850=0),INDEX('D2'!A:A,4-BIN2DEC(MID($B850,15,2))),"--")</f>
        <v>--</v>
      </c>
      <c r="O850" s="6">
        <f t="shared" si="115"/>
        <v>0</v>
      </c>
      <c r="P850" s="6">
        <f t="shared" si="110"/>
        <v>0</v>
      </c>
      <c r="Q850" s="6">
        <f t="shared" si="111"/>
        <v>0</v>
      </c>
      <c r="R850" s="3" t="str" cm="1">
        <f t="array" ref="R850">INDEX(Types!A:A,1+BIN2DEC(MID($B850,20,2)))</f>
        <v>Control</v>
      </c>
      <c r="S850" s="3" t="str" cm="1">
        <f t="array" ref="S850">IF(R850="ALU",INDEX(ALUOps!A:A,32-BIN2DEC(MID($B850,22,5))),"")</f>
        <v/>
      </c>
      <c r="T850" s="3" t="str" cm="1">
        <f t="array" ref="T850">IF(R850="ALU",INDEX(Tmp!A:A,4-BIN2DEC(MID($B850,27,2))),"")</f>
        <v/>
      </c>
      <c r="U850" s="6" t="str">
        <f t="shared" si="116"/>
        <v/>
      </c>
      <c r="V850" t="str" cm="1">
        <f t="array" ref="V850">IF(R850="Jump",INDEX(Jcond!A:A,16-BIN2DEC(MID($B850,22,4))),"")</f>
        <v/>
      </c>
      <c r="W850" t="str">
        <f t="shared" si="117"/>
        <v/>
      </c>
      <c r="X850" s="5" t="str" cm="1">
        <f t="array" ref="X850">IF(R850="Control",INDEX(IC!A:A,16-BIN2DEC(MID($B850,21,4))),"")</f>
        <v>--</v>
      </c>
      <c r="Y850" s="5" t="str" cm="1">
        <f t="array" ref="Y850">IF(X850="CALL",INDEX(Subroutines!A:A,32-BIN2DEC(MID($B850,25,5))),"")</f>
        <v/>
      </c>
      <c r="Z850" s="5" t="str" cm="1">
        <f t="array" ref="Z850">IF(R850="Control",INDEX(EC!A:A,8-BIN2DEC(MID($B850,25,3))),"")</f>
        <v>--</v>
      </c>
      <c r="AA850" s="5" t="str" cm="1">
        <f t="array" ref="AA850">IF(R850="Control",INDEX(SR!A:A,4-BIN2DEC(MID($B850,28,2))),"")</f>
        <v>--</v>
      </c>
      <c r="AC850">
        <v>8080</v>
      </c>
      <c r="AD850" t="s">
        <v>1037</v>
      </c>
      <c r="AJ850" s="1" t="s">
        <v>794</v>
      </c>
    </row>
    <row r="851" spans="1:36" x14ac:dyDescent="0.25">
      <c r="A851" s="4" t="str">
        <f t="shared" si="112"/>
        <v>351</v>
      </c>
      <c r="B851" s="2" t="s">
        <v>798</v>
      </c>
      <c r="C851" s="35"/>
      <c r="D851" s="3"/>
      <c r="E851" s="3"/>
      <c r="F851" s="3"/>
      <c r="G851" s="3"/>
      <c r="H851" s="3">
        <f t="shared" si="113"/>
        <v>0</v>
      </c>
      <c r="I851" s="27" t="str" cm="1">
        <f t="array" ref="I851">IF(H851=0,INDEX(Source1!A:A, 32-BIN2DEC(LEFT($B851,5))),"--")</f>
        <v>B</v>
      </c>
      <c r="J851" s="63" t="str">
        <f t="shared" si="109"/>
        <v>--</v>
      </c>
      <c r="K851" s="27" t="str" cm="1">
        <f t="array" ref="K851">IF(H851=0,INDEX(Dest1!A:A,32-BIN2DEC(MID($B851,6,5))),"--")</f>
        <v>DP</v>
      </c>
      <c r="L851" s="27">
        <f t="shared" si="114"/>
        <v>1</v>
      </c>
      <c r="M851" s="27" t="str" cm="1">
        <f t="array" ref="M851">IF(AND(I851&lt;&gt;"CONST",L851=0),INDEX(Source2!A:A,16-BIN2DEC(MID($B851,11,4))),"--")</f>
        <v>--</v>
      </c>
      <c r="N851" s="23" t="str" cm="1">
        <f t="array" ref="N851">IF(AND(I851&lt;&gt;"CONST",L851=0),INDEX('D2'!A:A,4-BIN2DEC(MID($B851,15,2))),"--")</f>
        <v>--</v>
      </c>
      <c r="O851" s="6">
        <f t="shared" si="115"/>
        <v>0</v>
      </c>
      <c r="P851" s="6">
        <f t="shared" si="110"/>
        <v>0</v>
      </c>
      <c r="Q851" s="6">
        <f t="shared" si="111"/>
        <v>0</v>
      </c>
      <c r="R851" s="3" t="str" cm="1">
        <f t="array" ref="R851">INDEX(Types!A:A,1+BIN2DEC(MID($B851,20,2)))</f>
        <v>Control</v>
      </c>
      <c r="S851" s="3" t="str" cm="1">
        <f t="array" ref="S851">IF(R851="ALU",INDEX(ALUOps!A:A,32-BIN2DEC(MID($B851,22,5))),"")</f>
        <v/>
      </c>
      <c r="T851" s="3" t="str" cm="1">
        <f t="array" ref="T851">IF(R851="ALU",INDEX(Tmp!A:A,4-BIN2DEC(MID($B851,27,2))),"")</f>
        <v/>
      </c>
      <c r="U851" s="6" t="str">
        <f t="shared" si="116"/>
        <v/>
      </c>
      <c r="V851" t="str" cm="1">
        <f t="array" ref="V851">IF(R851="Jump",INDEX(Jcond!A:A,16-BIN2DEC(MID($B851,22,4))),"")</f>
        <v/>
      </c>
      <c r="W851" t="str">
        <f t="shared" si="117"/>
        <v/>
      </c>
      <c r="X851" s="5" t="str" cm="1">
        <f t="array" ref="X851">IF(R851="Control",INDEX(IC!A:A,16-BIN2DEC(MID($B851,21,4))),"")</f>
        <v>--</v>
      </c>
      <c r="Y851" s="5" t="str" cm="1">
        <f t="array" ref="Y851">IF(X851="CALL",INDEX(Subroutines!A:A,32-BIN2DEC(MID($B851,25,5))),"")</f>
        <v/>
      </c>
      <c r="Z851" s="5" t="str" cm="1">
        <f t="array" ref="Z851">IF(R851="Control",INDEX(EC!A:A,8-BIN2DEC(MID($B851,25,3))),"")</f>
        <v>--</v>
      </c>
      <c r="AA851" s="5" t="str" cm="1">
        <f t="array" ref="AA851">IF(R851="Control",INDEX(SR!A:A,4-BIN2DEC(MID($B851,28,2))),"")</f>
        <v>--</v>
      </c>
    </row>
    <row r="852" spans="1:36" x14ac:dyDescent="0.25">
      <c r="A852" s="4" t="str">
        <f t="shared" si="112"/>
        <v>352</v>
      </c>
      <c r="B852" s="2" t="s">
        <v>77</v>
      </c>
      <c r="C852" s="35"/>
      <c r="D852" s="3"/>
      <c r="E852" s="3"/>
      <c r="F852" s="3"/>
      <c r="G852" s="3"/>
      <c r="H852" s="3">
        <f t="shared" si="113"/>
        <v>0</v>
      </c>
      <c r="I852" s="27" t="str" cm="1">
        <f t="array" ref="I852">IF(H852=0,INDEX(Source1!A:A, 32-BIN2DEC(LEFT($B852,5))),"--")</f>
        <v>tmpA</v>
      </c>
      <c r="J852" s="63" t="str">
        <f t="shared" si="109"/>
        <v>--</v>
      </c>
      <c r="K852" s="27" t="str" cm="1">
        <f t="array" ref="K852">IF(H852=0,INDEX(Dest1!A:A,32-BIN2DEC(MID($B852,6,5))),"--")</f>
        <v>OP2</v>
      </c>
      <c r="L852" s="27">
        <f t="shared" si="114"/>
        <v>1</v>
      </c>
      <c r="M852" s="27" t="str" cm="1">
        <f t="array" ref="M852">IF(AND(I852&lt;&gt;"CONST",L852=0),INDEX(Source2!A:A,16-BIN2DEC(MID($B852,11,4))),"--")</f>
        <v>--</v>
      </c>
      <c r="N852" s="23" t="str" cm="1">
        <f t="array" ref="N852">IF(AND(I852&lt;&gt;"CONST",L852=0),INDEX('D2'!A:A,4-BIN2DEC(MID($B852,15,2))),"--")</f>
        <v>--</v>
      </c>
      <c r="O852" s="6">
        <f t="shared" si="115"/>
        <v>0</v>
      </c>
      <c r="P852" s="6">
        <f t="shared" si="110"/>
        <v>0</v>
      </c>
      <c r="Q852" s="6">
        <f t="shared" si="111"/>
        <v>1</v>
      </c>
      <c r="R852" s="3" t="str" cm="1">
        <f t="array" ref="R852">INDEX(Types!A:A,1+BIN2DEC(MID($B852,20,2)))</f>
        <v>Control</v>
      </c>
      <c r="S852" s="3" t="str" cm="1">
        <f t="array" ref="S852">IF(R852="ALU",INDEX(ALUOps!A:A,32-BIN2DEC(MID($B852,22,5))),"")</f>
        <v/>
      </c>
      <c r="T852" s="3" t="str" cm="1">
        <f t="array" ref="T852">IF(R852="ALU",INDEX(Tmp!A:A,4-BIN2DEC(MID($B852,27,2))),"")</f>
        <v/>
      </c>
      <c r="U852" s="6" t="str">
        <f t="shared" si="116"/>
        <v/>
      </c>
      <c r="V852" t="str" cm="1">
        <f t="array" ref="V852">IF(R852="Jump",INDEX(Jcond!A:A,16-BIN2DEC(MID($B852,22,4))),"")</f>
        <v/>
      </c>
      <c r="W852" t="str">
        <f t="shared" si="117"/>
        <v/>
      </c>
      <c r="X852" s="5" t="str" cm="1">
        <f t="array" ref="X852">IF(R852="Control",INDEX(IC!A:A,16-BIN2DEC(MID($B852,21,4))),"")</f>
        <v>--</v>
      </c>
      <c r="Y852" s="5" t="str" cm="1">
        <f t="array" ref="Y852">IF(X852="CALL",INDEX(Subroutines!A:A,32-BIN2DEC(MID($B852,25,5))),"")</f>
        <v/>
      </c>
      <c r="Z852" s="5" t="str" cm="1">
        <f t="array" ref="Z852">IF(R852="Control",INDEX(EC!A:A,8-BIN2DEC(MID($B852,25,3))),"")</f>
        <v>COMMIT</v>
      </c>
      <c r="AA852" s="5" t="str" cm="1">
        <f t="array" ref="AA852">IF(R852="Control",INDEX(SR!A:A,4-BIN2DEC(MID($B852,28,2))),"")</f>
        <v>--</v>
      </c>
    </row>
    <row r="853" spans="1:36" s="9" customFormat="1" ht="15.75" thickBot="1" x14ac:dyDescent="0.3">
      <c r="A853" s="7" t="str">
        <f t="shared" si="112"/>
        <v>353</v>
      </c>
      <c r="B853" s="8" t="s">
        <v>799</v>
      </c>
      <c r="C853" s="38"/>
      <c r="D853" s="10"/>
      <c r="E853" s="10"/>
      <c r="F853" s="10"/>
      <c r="G853" s="10"/>
      <c r="H853" s="10">
        <f t="shared" si="113"/>
        <v>0</v>
      </c>
      <c r="I853" s="30" t="str" cm="1">
        <f t="array" ref="I853">IF(H853=0,INDEX(Source1!A:A, 32-BIN2DEC(LEFT($B853,5))),"--")</f>
        <v>PC</v>
      </c>
      <c r="J853" s="66" t="str">
        <f t="shared" si="109"/>
        <v>--</v>
      </c>
      <c r="K853" s="30" t="str" cm="1">
        <f t="array" ref="K853">IF(H853=0,INDEX(Dest1!A:A,32-BIN2DEC(MID($B853,6,5))),"--")</f>
        <v>NULL</v>
      </c>
      <c r="L853" s="30">
        <f t="shared" si="114"/>
        <v>1</v>
      </c>
      <c r="M853" s="30" t="str" cm="1">
        <f t="array" ref="M853">IF(AND(I853&lt;&gt;"CONST",L853=0),INDEX(Source2!A:A,16-BIN2DEC(MID($B853,11,4))),"--")</f>
        <v>--</v>
      </c>
      <c r="N853" s="26" t="str" cm="1">
        <f t="array" ref="N853">IF(AND(I853&lt;&gt;"CONST",L853=0),INDEX('D2'!A:A,4-BIN2DEC(MID($B853,15,2))),"--")</f>
        <v>--</v>
      </c>
      <c r="O853" s="11">
        <f t="shared" si="115"/>
        <v>0</v>
      </c>
      <c r="P853" s="11">
        <f t="shared" si="110"/>
        <v>0</v>
      </c>
      <c r="Q853" s="11">
        <f t="shared" si="111"/>
        <v>0</v>
      </c>
      <c r="R853" s="10" t="str" cm="1">
        <f t="array" ref="R853">INDEX(Types!A:A,1+BIN2DEC(MID($B853,20,2)))</f>
        <v>Control</v>
      </c>
      <c r="S853" s="10" t="str" cm="1">
        <f t="array" ref="S853">IF(R853="ALU",INDEX(ALUOps!A:A,32-BIN2DEC(MID($B853,22,5))),"")</f>
        <v/>
      </c>
      <c r="T853" s="10" t="str" cm="1">
        <f t="array" ref="T853">IF(R853="ALU",INDEX(Tmp!A:A,4-BIN2DEC(MID($B853,27,2))),"")</f>
        <v/>
      </c>
      <c r="U853" s="11" t="str">
        <f t="shared" si="116"/>
        <v/>
      </c>
      <c r="V853" s="9" t="str" cm="1">
        <f t="array" ref="V853">IF(R853="Jump",INDEX(Jcond!A:A,16-BIN2DEC(MID($B853,22,4))),"")</f>
        <v/>
      </c>
      <c r="W853" s="9" t="str">
        <f t="shared" si="117"/>
        <v/>
      </c>
      <c r="X853" s="54" t="str" cm="1">
        <f t="array" ref="X853">IF(R853="Control",INDEX(IC!A:A,16-BIN2DEC(MID($B853,21,4))),"")</f>
        <v>--</v>
      </c>
      <c r="Y853" s="54" t="str" cm="1">
        <f t="array" ref="Y853">IF(X853="CALL",INDEX(Subroutines!A:A,32-BIN2DEC(MID($B853,25,5))),"")</f>
        <v/>
      </c>
      <c r="Z853" s="54" t="str" cm="1">
        <f t="array" ref="Z853">IF(R853="Control",INDEX(EC!A:A,8-BIN2DEC(MID($B853,25,3))),"")</f>
        <v>--</v>
      </c>
      <c r="AA853" s="54" t="str" cm="1">
        <f t="array" ref="AA853">IF(R853="Control",INDEX(SR!A:A,4-BIN2DEC(MID($B853,28,2))),"")</f>
        <v>--</v>
      </c>
      <c r="AE853" s="60"/>
    </row>
    <row r="854" spans="1:36" x14ac:dyDescent="0.25">
      <c r="A854" s="4" t="str">
        <f t="shared" si="112"/>
        <v>354</v>
      </c>
      <c r="B854" s="2" t="s">
        <v>108</v>
      </c>
      <c r="C854" s="35"/>
      <c r="D854" s="2" t="s">
        <v>796</v>
      </c>
      <c r="E854" s="2" t="s">
        <v>936</v>
      </c>
      <c r="F854" s="2" t="s">
        <v>462</v>
      </c>
      <c r="G854" s="2"/>
      <c r="H854" s="3">
        <f t="shared" si="113"/>
        <v>0</v>
      </c>
      <c r="I854" s="27" t="str" cm="1">
        <f t="array" ref="I854">IF(H854=0,INDEX(Source1!A:A, 32-BIN2DEC(LEFT($B854,5))),"--")</f>
        <v>Q</v>
      </c>
      <c r="J854" s="63" t="str">
        <f t="shared" si="109"/>
        <v>--</v>
      </c>
      <c r="K854" s="27" t="str" cm="1">
        <f t="array" ref="K854">IF(H854=0,INDEX(Dest1!A:A,32-BIN2DEC(MID($B854,6,5))),"--")</f>
        <v>tmpAL</v>
      </c>
      <c r="L854" s="27">
        <f t="shared" si="114"/>
        <v>1</v>
      </c>
      <c r="M854" s="27" t="str" cm="1">
        <f t="array" ref="M854">IF(AND(I854&lt;&gt;"CONST",L854=0),INDEX(Source2!A:A,16-BIN2DEC(MID($B854,11,4))),"--")</f>
        <v>--</v>
      </c>
      <c r="N854" s="23" t="str" cm="1">
        <f t="array" ref="N854">IF(AND(I854&lt;&gt;"CONST",L854=0),INDEX('D2'!A:A,4-BIN2DEC(MID($B854,15,2))),"--")</f>
        <v>--</v>
      </c>
      <c r="O854" s="6">
        <f t="shared" si="115"/>
        <v>0</v>
      </c>
      <c r="P854" s="6">
        <f t="shared" si="110"/>
        <v>0</v>
      </c>
      <c r="Q854" s="6">
        <f t="shared" si="111"/>
        <v>0</v>
      </c>
      <c r="R854" s="3" t="str" cm="1">
        <f t="array" ref="R854">INDEX(Types!A:A,1+BIN2DEC(MID($B854,20,2)))</f>
        <v>Control</v>
      </c>
      <c r="S854" s="3" t="str" cm="1">
        <f t="array" ref="S854">IF(R854="ALU",INDEX(ALUOps!A:A,32-BIN2DEC(MID($B854,22,5))),"")</f>
        <v/>
      </c>
      <c r="T854" s="3" t="str" cm="1">
        <f t="array" ref="T854">IF(R854="ALU",INDEX(Tmp!A:A,4-BIN2DEC(MID($B854,27,2))),"")</f>
        <v/>
      </c>
      <c r="U854" s="6" t="str">
        <f t="shared" si="116"/>
        <v/>
      </c>
      <c r="V854" t="str" cm="1">
        <f t="array" ref="V854">IF(R854="Jump",INDEX(Jcond!A:A,16-BIN2DEC(MID($B854,22,4))),"")</f>
        <v/>
      </c>
      <c r="W854" t="str">
        <f t="shared" si="117"/>
        <v/>
      </c>
      <c r="X854" s="5" t="str" cm="1">
        <f t="array" ref="X854">IF(R854="Control",INDEX(IC!A:A,16-BIN2DEC(MID($B854,21,4))),"")</f>
        <v>--</v>
      </c>
      <c r="Y854" s="5" t="str" cm="1">
        <f t="array" ref="Y854">IF(X854="CALL",INDEX(Subroutines!A:A,32-BIN2DEC(MID($B854,25,5))),"")</f>
        <v/>
      </c>
      <c r="Z854" s="5" t="str" cm="1">
        <f t="array" ref="Z854">IF(R854="Control",INDEX(EC!A:A,8-BIN2DEC(MID($B854,25,3))),"")</f>
        <v>--</v>
      </c>
      <c r="AA854" s="5" t="str" cm="1">
        <f t="array" ref="AA854">IF(R854="Control",INDEX(SR!A:A,4-BIN2DEC(MID($B854,28,2))),"")</f>
        <v>--</v>
      </c>
      <c r="AC854">
        <v>8080</v>
      </c>
      <c r="AD854" t="s">
        <v>1038</v>
      </c>
      <c r="AJ854" s="1" t="s">
        <v>797</v>
      </c>
    </row>
    <row r="855" spans="1:36" x14ac:dyDescent="0.25">
      <c r="A855" s="4" t="str">
        <f t="shared" si="112"/>
        <v>355</v>
      </c>
      <c r="B855" s="2" t="s">
        <v>798</v>
      </c>
      <c r="C855" s="35"/>
      <c r="D855" s="3"/>
      <c r="E855" s="3"/>
      <c r="F855" s="3"/>
      <c r="G855" s="3"/>
      <c r="H855" s="3">
        <f t="shared" si="113"/>
        <v>0</v>
      </c>
      <c r="I855" s="27" t="str" cm="1">
        <f t="array" ref="I855">IF(H855=0,INDEX(Source1!A:A, 32-BIN2DEC(LEFT($B855,5))),"--")</f>
        <v>B</v>
      </c>
      <c r="J855" s="63" t="str">
        <f t="shared" si="109"/>
        <v>--</v>
      </c>
      <c r="K855" s="27" t="str" cm="1">
        <f t="array" ref="K855">IF(H855=0,INDEX(Dest1!A:A,32-BIN2DEC(MID($B855,6,5))),"--")</f>
        <v>DP</v>
      </c>
      <c r="L855" s="27">
        <f t="shared" si="114"/>
        <v>1</v>
      </c>
      <c r="M855" s="27" t="str" cm="1">
        <f t="array" ref="M855">IF(AND(I855&lt;&gt;"CONST",L855=0),INDEX(Source2!A:A,16-BIN2DEC(MID($B855,11,4))),"--")</f>
        <v>--</v>
      </c>
      <c r="N855" s="23" t="str" cm="1">
        <f t="array" ref="N855">IF(AND(I855&lt;&gt;"CONST",L855=0),INDEX('D2'!A:A,4-BIN2DEC(MID($B855,15,2))),"--")</f>
        <v>--</v>
      </c>
      <c r="O855" s="6">
        <f t="shared" si="115"/>
        <v>0</v>
      </c>
      <c r="P855" s="6">
        <f t="shared" si="110"/>
        <v>0</v>
      </c>
      <c r="Q855" s="6">
        <f t="shared" si="111"/>
        <v>0</v>
      </c>
      <c r="R855" s="3" t="str" cm="1">
        <f t="array" ref="R855">INDEX(Types!A:A,1+BIN2DEC(MID($B855,20,2)))</f>
        <v>Control</v>
      </c>
      <c r="S855" s="3" t="str" cm="1">
        <f t="array" ref="S855">IF(R855="ALU",INDEX(ALUOps!A:A,32-BIN2DEC(MID($B855,22,5))),"")</f>
        <v/>
      </c>
      <c r="T855" s="3" t="str" cm="1">
        <f t="array" ref="T855">IF(R855="ALU",INDEX(Tmp!A:A,4-BIN2DEC(MID($B855,27,2))),"")</f>
        <v/>
      </c>
      <c r="U855" s="6" t="str">
        <f t="shared" si="116"/>
        <v/>
      </c>
      <c r="V855" t="str" cm="1">
        <f t="array" ref="V855">IF(R855="Jump",INDEX(Jcond!A:A,16-BIN2DEC(MID($B855,22,4))),"")</f>
        <v/>
      </c>
      <c r="W855" t="str">
        <f t="shared" si="117"/>
        <v/>
      </c>
      <c r="X855" s="5" t="str" cm="1">
        <f t="array" ref="X855">IF(R855="Control",INDEX(IC!A:A,16-BIN2DEC(MID($B855,21,4))),"")</f>
        <v>--</v>
      </c>
      <c r="Y855" s="5" t="str" cm="1">
        <f t="array" ref="Y855">IF(X855="CALL",INDEX(Subroutines!A:A,32-BIN2DEC(MID($B855,25,5))),"")</f>
        <v/>
      </c>
      <c r="Z855" s="5" t="str" cm="1">
        <f t="array" ref="Z855">IF(R855="Control",INDEX(EC!A:A,8-BIN2DEC(MID($B855,25,3))),"")</f>
        <v>--</v>
      </c>
      <c r="AA855" s="5" t="str" cm="1">
        <f t="array" ref="AA855">IF(R855="Control",INDEX(SR!A:A,4-BIN2DEC(MID($B855,28,2))),"")</f>
        <v>--</v>
      </c>
    </row>
    <row r="856" spans="1:36" x14ac:dyDescent="0.25">
      <c r="A856" s="4" t="str">
        <f t="shared" si="112"/>
        <v>356</v>
      </c>
      <c r="B856" s="2" t="s">
        <v>77</v>
      </c>
      <c r="C856" s="35"/>
      <c r="D856" s="3"/>
      <c r="E856" s="3"/>
      <c r="F856" s="3"/>
      <c r="G856" s="3"/>
      <c r="H856" s="3">
        <f t="shared" si="113"/>
        <v>0</v>
      </c>
      <c r="I856" s="27" t="str" cm="1">
        <f t="array" ref="I856">IF(H856=0,INDEX(Source1!A:A, 32-BIN2DEC(LEFT($B856,5))),"--")</f>
        <v>tmpA</v>
      </c>
      <c r="J856" s="63" t="str">
        <f t="shared" si="109"/>
        <v>--</v>
      </c>
      <c r="K856" s="27" t="str" cm="1">
        <f t="array" ref="K856">IF(H856=0,INDEX(Dest1!A:A,32-BIN2DEC(MID($B856,6,5))),"--")</f>
        <v>OP2</v>
      </c>
      <c r="L856" s="27">
        <f t="shared" si="114"/>
        <v>1</v>
      </c>
      <c r="M856" s="27" t="str" cm="1">
        <f t="array" ref="M856">IF(AND(I856&lt;&gt;"CONST",L856=0),INDEX(Source2!A:A,16-BIN2DEC(MID($B856,11,4))),"--")</f>
        <v>--</v>
      </c>
      <c r="N856" s="23" t="str" cm="1">
        <f t="array" ref="N856">IF(AND(I856&lt;&gt;"CONST",L856=0),INDEX('D2'!A:A,4-BIN2DEC(MID($B856,15,2))),"--")</f>
        <v>--</v>
      </c>
      <c r="O856" s="6">
        <f t="shared" si="115"/>
        <v>0</v>
      </c>
      <c r="P856" s="6">
        <f t="shared" si="110"/>
        <v>0</v>
      </c>
      <c r="Q856" s="6">
        <f t="shared" si="111"/>
        <v>1</v>
      </c>
      <c r="R856" s="3" t="str" cm="1">
        <f t="array" ref="R856">INDEX(Types!A:A,1+BIN2DEC(MID($B856,20,2)))</f>
        <v>Control</v>
      </c>
      <c r="S856" s="3" t="str" cm="1">
        <f t="array" ref="S856">IF(R856="ALU",INDEX(ALUOps!A:A,32-BIN2DEC(MID($B856,22,5))),"")</f>
        <v/>
      </c>
      <c r="T856" s="3" t="str" cm="1">
        <f t="array" ref="T856">IF(R856="ALU",INDEX(Tmp!A:A,4-BIN2DEC(MID($B856,27,2))),"")</f>
        <v/>
      </c>
      <c r="U856" s="6" t="str">
        <f t="shared" si="116"/>
        <v/>
      </c>
      <c r="V856" t="str" cm="1">
        <f t="array" ref="V856">IF(R856="Jump",INDEX(Jcond!A:A,16-BIN2DEC(MID($B856,22,4))),"")</f>
        <v/>
      </c>
      <c r="W856" t="str">
        <f t="shared" si="117"/>
        <v/>
      </c>
      <c r="X856" s="5" t="str" cm="1">
        <f t="array" ref="X856">IF(R856="Control",INDEX(IC!A:A,16-BIN2DEC(MID($B856,21,4))),"")</f>
        <v>--</v>
      </c>
      <c r="Y856" s="5" t="str" cm="1">
        <f t="array" ref="Y856">IF(X856="CALL",INDEX(Subroutines!A:A,32-BIN2DEC(MID($B856,25,5))),"")</f>
        <v/>
      </c>
      <c r="Z856" s="5" t="str" cm="1">
        <f t="array" ref="Z856">IF(R856="Control",INDEX(EC!A:A,8-BIN2DEC(MID($B856,25,3))),"")</f>
        <v>COMMIT</v>
      </c>
      <c r="AA856" s="5" t="str" cm="1">
        <f t="array" ref="AA856">IF(R856="Control",INDEX(SR!A:A,4-BIN2DEC(MID($B856,28,2))),"")</f>
        <v>--</v>
      </c>
    </row>
    <row r="857" spans="1:36" s="9" customFormat="1" ht="15.75" thickBot="1" x14ac:dyDescent="0.3">
      <c r="A857" s="7" t="str">
        <f t="shared" si="112"/>
        <v>357</v>
      </c>
      <c r="B857" s="8" t="s">
        <v>799</v>
      </c>
      <c r="C857" s="38"/>
      <c r="D857" s="10"/>
      <c r="E857" s="10"/>
      <c r="F857" s="10"/>
      <c r="G857" s="10"/>
      <c r="H857" s="10">
        <f t="shared" si="113"/>
        <v>0</v>
      </c>
      <c r="I857" s="30" t="str" cm="1">
        <f t="array" ref="I857">IF(H857=0,INDEX(Source1!A:A, 32-BIN2DEC(LEFT($B857,5))),"--")</f>
        <v>PC</v>
      </c>
      <c r="J857" s="66" t="str">
        <f t="shared" si="109"/>
        <v>--</v>
      </c>
      <c r="K857" s="30" t="str" cm="1">
        <f t="array" ref="K857">IF(H857=0,INDEX(Dest1!A:A,32-BIN2DEC(MID($B857,6,5))),"--")</f>
        <v>NULL</v>
      </c>
      <c r="L857" s="30">
        <f t="shared" si="114"/>
        <v>1</v>
      </c>
      <c r="M857" s="30" t="str" cm="1">
        <f t="array" ref="M857">IF(AND(I857&lt;&gt;"CONST",L857=0),INDEX(Source2!A:A,16-BIN2DEC(MID($B857,11,4))),"--")</f>
        <v>--</v>
      </c>
      <c r="N857" s="26" t="str" cm="1">
        <f t="array" ref="N857">IF(AND(I857&lt;&gt;"CONST",L857=0),INDEX('D2'!A:A,4-BIN2DEC(MID($B857,15,2))),"--")</f>
        <v>--</v>
      </c>
      <c r="O857" s="11">
        <f t="shared" si="115"/>
        <v>0</v>
      </c>
      <c r="P857" s="11">
        <f t="shared" si="110"/>
        <v>0</v>
      </c>
      <c r="Q857" s="11">
        <f t="shared" si="111"/>
        <v>0</v>
      </c>
      <c r="R857" s="10" t="str" cm="1">
        <f t="array" ref="R857">INDEX(Types!A:A,1+BIN2DEC(MID($B857,20,2)))</f>
        <v>Control</v>
      </c>
      <c r="S857" s="10" t="str" cm="1">
        <f t="array" ref="S857">IF(R857="ALU",INDEX(ALUOps!A:A,32-BIN2DEC(MID($B857,22,5))),"")</f>
        <v/>
      </c>
      <c r="T857" s="10" t="str" cm="1">
        <f t="array" ref="T857">IF(R857="ALU",INDEX(Tmp!A:A,4-BIN2DEC(MID($B857,27,2))),"")</f>
        <v/>
      </c>
      <c r="U857" s="11" t="str">
        <f t="shared" si="116"/>
        <v/>
      </c>
      <c r="V857" s="9" t="str" cm="1">
        <f t="array" ref="V857">IF(R857="Jump",INDEX(Jcond!A:A,16-BIN2DEC(MID($B857,22,4))),"")</f>
        <v/>
      </c>
      <c r="W857" s="9" t="str">
        <f t="shared" si="117"/>
        <v/>
      </c>
      <c r="X857" s="54" t="str" cm="1">
        <f t="array" ref="X857">IF(R857="Control",INDEX(IC!A:A,16-BIN2DEC(MID($B857,21,4))),"")</f>
        <v>--</v>
      </c>
      <c r="Y857" s="54" t="str" cm="1">
        <f t="array" ref="Y857">IF(X857="CALL",INDEX(Subroutines!A:A,32-BIN2DEC(MID($B857,25,5))),"")</f>
        <v/>
      </c>
      <c r="Z857" s="54" t="str" cm="1">
        <f t="array" ref="Z857">IF(R857="Control",INDEX(EC!A:A,8-BIN2DEC(MID($B857,25,3))),"")</f>
        <v>--</v>
      </c>
      <c r="AA857" s="54" t="str" cm="1">
        <f t="array" ref="AA857">IF(R857="Control",INDEX(SR!A:A,4-BIN2DEC(MID($B857,28,2))),"")</f>
        <v>--</v>
      </c>
      <c r="AE857" s="60"/>
    </row>
    <row r="858" spans="1:36" x14ac:dyDescent="0.25">
      <c r="A858" s="4" t="str">
        <f t="shared" si="112"/>
        <v>358</v>
      </c>
      <c r="B858" s="2" t="s">
        <v>108</v>
      </c>
      <c r="C858" s="35"/>
      <c r="D858" s="2" t="s">
        <v>800</v>
      </c>
      <c r="E858" s="2" t="s">
        <v>936</v>
      </c>
      <c r="F858" s="2" t="s">
        <v>462</v>
      </c>
      <c r="G858" s="2"/>
      <c r="H858" s="3">
        <f t="shared" si="113"/>
        <v>0</v>
      </c>
      <c r="I858" s="27" t="str" cm="1">
        <f t="array" ref="I858">IF(H858=0,INDEX(Source1!A:A, 32-BIN2DEC(LEFT($B858,5))),"--")</f>
        <v>Q</v>
      </c>
      <c r="J858" s="63" t="str">
        <f t="shared" si="109"/>
        <v>--</v>
      </c>
      <c r="K858" s="27" t="str" cm="1">
        <f t="array" ref="K858">IF(H858=0,INDEX(Dest1!A:A,32-BIN2DEC(MID($B858,6,5))),"--")</f>
        <v>tmpAL</v>
      </c>
      <c r="L858" s="27">
        <f t="shared" si="114"/>
        <v>1</v>
      </c>
      <c r="M858" s="27" t="str" cm="1">
        <f t="array" ref="M858">IF(AND(I858&lt;&gt;"CONST",L858=0),INDEX(Source2!A:A,16-BIN2DEC(MID($B858,11,4))),"--")</f>
        <v>--</v>
      </c>
      <c r="N858" s="23" t="str" cm="1">
        <f t="array" ref="N858">IF(AND(I858&lt;&gt;"CONST",L858=0),INDEX('D2'!A:A,4-BIN2DEC(MID($B858,15,2))),"--")</f>
        <v>--</v>
      </c>
      <c r="O858" s="6">
        <f t="shared" si="115"/>
        <v>0</v>
      </c>
      <c r="P858" s="6">
        <f t="shared" si="110"/>
        <v>0</v>
      </c>
      <c r="Q858" s="6">
        <f t="shared" si="111"/>
        <v>0</v>
      </c>
      <c r="R858" s="3" t="str" cm="1">
        <f t="array" ref="R858">INDEX(Types!A:A,1+BIN2DEC(MID($B858,20,2)))</f>
        <v>Control</v>
      </c>
      <c r="S858" s="3" t="str" cm="1">
        <f t="array" ref="S858">IF(R858="ALU",INDEX(ALUOps!A:A,32-BIN2DEC(MID($B858,22,5))),"")</f>
        <v/>
      </c>
      <c r="T858" s="3" t="str" cm="1">
        <f t="array" ref="T858">IF(R858="ALU",INDEX(Tmp!A:A,4-BIN2DEC(MID($B858,27,2))),"")</f>
        <v/>
      </c>
      <c r="U858" s="6" t="str">
        <f t="shared" si="116"/>
        <v/>
      </c>
      <c r="V858" t="str" cm="1">
        <f t="array" ref="V858">IF(R858="Jump",INDEX(Jcond!A:A,16-BIN2DEC(MID($B858,22,4))),"")</f>
        <v/>
      </c>
      <c r="W858" t="str">
        <f t="shared" si="117"/>
        <v/>
      </c>
      <c r="X858" s="5" t="str" cm="1">
        <f t="array" ref="X858">IF(R858="Control",INDEX(IC!A:A,16-BIN2DEC(MID($B858,21,4))),"")</f>
        <v>--</v>
      </c>
      <c r="Y858" s="5" t="str" cm="1">
        <f t="array" ref="Y858">IF(X858="CALL",INDEX(Subroutines!A:A,32-BIN2DEC(MID($B858,25,5))),"")</f>
        <v/>
      </c>
      <c r="Z858" s="5" t="str" cm="1">
        <f t="array" ref="Z858">IF(R858="Control",INDEX(EC!A:A,8-BIN2DEC(MID($B858,25,3))),"")</f>
        <v>--</v>
      </c>
      <c r="AA858" s="5" t="str" cm="1">
        <f t="array" ref="AA858">IF(R858="Control",INDEX(SR!A:A,4-BIN2DEC(MID($B858,28,2))),"")</f>
        <v>--</v>
      </c>
      <c r="AC858">
        <v>8080</v>
      </c>
      <c r="AD858" t="s">
        <v>1039</v>
      </c>
      <c r="AJ858" s="1" t="s">
        <v>801</v>
      </c>
    </row>
    <row r="859" spans="1:36" x14ac:dyDescent="0.25">
      <c r="A859" s="4" t="str">
        <f t="shared" si="112"/>
        <v>359</v>
      </c>
      <c r="B859" s="2" t="s">
        <v>8</v>
      </c>
      <c r="C859" s="35"/>
      <c r="D859" s="3"/>
      <c r="E859" s="3"/>
      <c r="F859" s="3"/>
      <c r="G859" s="3"/>
      <c r="H859" s="3">
        <f t="shared" si="113"/>
        <v>0</v>
      </c>
      <c r="I859" s="27" t="str" cm="1">
        <f t="array" ref="I859">IF(H859=0,INDEX(Source1!A:A, 32-BIN2DEC(LEFT($B859,5))),"--")</f>
        <v>Q</v>
      </c>
      <c r="J859" s="63" t="str">
        <f t="shared" si="109"/>
        <v>--</v>
      </c>
      <c r="K859" s="27" t="str" cm="1">
        <f t="array" ref="K859">IF(H859=0,INDEX(Dest1!A:A,32-BIN2DEC(MID($B859,6,5))),"--")</f>
        <v>tmpAH</v>
      </c>
      <c r="L859" s="27">
        <f t="shared" si="114"/>
        <v>1</v>
      </c>
      <c r="M859" s="27" t="str" cm="1">
        <f t="array" ref="M859">IF(AND(I859&lt;&gt;"CONST",L859=0),INDEX(Source2!A:A,16-BIN2DEC(MID($B859,11,4))),"--")</f>
        <v>--</v>
      </c>
      <c r="N859" s="23" t="str" cm="1">
        <f t="array" ref="N859">IF(AND(I859&lt;&gt;"CONST",L859=0),INDEX('D2'!A:A,4-BIN2DEC(MID($B859,15,2))),"--")</f>
        <v>--</v>
      </c>
      <c r="O859" s="6">
        <f t="shared" si="115"/>
        <v>0</v>
      </c>
      <c r="P859" s="6">
        <f t="shared" si="110"/>
        <v>0</v>
      </c>
      <c r="Q859" s="6">
        <f t="shared" si="111"/>
        <v>0</v>
      </c>
      <c r="R859" s="3" t="str" cm="1">
        <f t="array" ref="R859">INDEX(Types!A:A,1+BIN2DEC(MID($B859,20,2)))</f>
        <v>Control</v>
      </c>
      <c r="S859" s="3" t="str" cm="1">
        <f t="array" ref="S859">IF(R859="ALU",INDEX(ALUOps!A:A,32-BIN2DEC(MID($B859,22,5))),"")</f>
        <v/>
      </c>
      <c r="T859" s="3" t="str" cm="1">
        <f t="array" ref="T859">IF(R859="ALU",INDEX(Tmp!A:A,4-BIN2DEC(MID($B859,27,2))),"")</f>
        <v/>
      </c>
      <c r="U859" s="6" t="str">
        <f t="shared" si="116"/>
        <v/>
      </c>
      <c r="V859" t="str" cm="1">
        <f t="array" ref="V859">IF(R859="Jump",INDEX(Jcond!A:A,16-BIN2DEC(MID($B859,22,4))),"")</f>
        <v/>
      </c>
      <c r="W859" t="str">
        <f t="shared" si="117"/>
        <v/>
      </c>
      <c r="X859" s="5" t="str" cm="1">
        <f t="array" ref="X859">IF(R859="Control",INDEX(IC!A:A,16-BIN2DEC(MID($B859,21,4))),"")</f>
        <v>--</v>
      </c>
      <c r="Y859" s="5" t="str" cm="1">
        <f t="array" ref="Y859">IF(X859="CALL",INDEX(Subroutines!A:A,32-BIN2DEC(MID($B859,25,5))),"")</f>
        <v/>
      </c>
      <c r="Z859" s="5" t="str" cm="1">
        <f t="array" ref="Z859">IF(R859="Control",INDEX(EC!A:A,8-BIN2DEC(MID($B859,25,3))),"")</f>
        <v>--</v>
      </c>
      <c r="AA859" s="5" t="str" cm="1">
        <f t="array" ref="AA859">IF(R859="Control",INDEX(SR!A:A,4-BIN2DEC(MID($B859,28,2))),"")</f>
        <v>--</v>
      </c>
    </row>
    <row r="860" spans="1:36" x14ac:dyDescent="0.25">
      <c r="A860" s="4" t="str">
        <f t="shared" si="112"/>
        <v>35A</v>
      </c>
      <c r="B860" s="2" t="s">
        <v>804</v>
      </c>
      <c r="C860" s="35"/>
      <c r="D860" s="3"/>
      <c r="E860" s="3"/>
      <c r="F860" s="3"/>
      <c r="G860" s="3"/>
      <c r="H860" s="3">
        <f t="shared" si="113"/>
        <v>0</v>
      </c>
      <c r="I860" s="27" t="str" cm="1">
        <f t="array" ref="I860">IF(H860=0,INDEX(Source1!A:A, 32-BIN2DEC(LEFT($B860,5))),"--")</f>
        <v>tmpA</v>
      </c>
      <c r="J860" s="63" t="str">
        <f t="shared" si="109"/>
        <v>--</v>
      </c>
      <c r="K860" s="27" t="str" cm="1">
        <f t="array" ref="K860">IF(H860=0,INDEX(Dest1!A:A,32-BIN2DEC(MID($B860,6,5))),"--")</f>
        <v>OP2</v>
      </c>
      <c r="L860" s="27">
        <f t="shared" si="114"/>
        <v>1</v>
      </c>
      <c r="M860" s="27" t="str" cm="1">
        <f t="array" ref="M860">IF(AND(I860&lt;&gt;"CONST",L860=0),INDEX(Source2!A:A,16-BIN2DEC(MID($B860,11,4))),"--")</f>
        <v>--</v>
      </c>
      <c r="N860" s="23" t="str" cm="1">
        <f t="array" ref="N860">IF(AND(I860&lt;&gt;"CONST",L860=0),INDEX('D2'!A:A,4-BIN2DEC(MID($B860,15,2))),"--")</f>
        <v>--</v>
      </c>
      <c r="O860" s="6">
        <f t="shared" si="115"/>
        <v>0</v>
      </c>
      <c r="P860" s="6">
        <f t="shared" si="110"/>
        <v>0</v>
      </c>
      <c r="Q860" s="6">
        <f t="shared" si="111"/>
        <v>1</v>
      </c>
      <c r="R860" s="3" t="str" cm="1">
        <f t="array" ref="R860">INDEX(Types!A:A,1+BIN2DEC(MID($B860,20,2)))</f>
        <v>Control</v>
      </c>
      <c r="S860" s="3" t="str" cm="1">
        <f t="array" ref="S860">IF(R860="ALU",INDEX(ALUOps!A:A,32-BIN2DEC(MID($B860,22,5))),"")</f>
        <v/>
      </c>
      <c r="T860" s="3" t="str" cm="1">
        <f t="array" ref="T860">IF(R860="ALU",INDEX(Tmp!A:A,4-BIN2DEC(MID($B860,27,2))),"")</f>
        <v/>
      </c>
      <c r="U860" s="6" t="str">
        <f t="shared" si="116"/>
        <v/>
      </c>
      <c r="V860" t="str" cm="1">
        <f t="array" ref="V860">IF(R860="Jump",INDEX(Jcond!A:A,16-BIN2DEC(MID($B860,22,4))),"")</f>
        <v/>
      </c>
      <c r="W860" t="str">
        <f t="shared" si="117"/>
        <v/>
      </c>
      <c r="X860" s="5" t="str" cm="1">
        <f t="array" ref="X860">IF(R860="Control",INDEX(IC!A:A,16-BIN2DEC(MID($B860,21,4))),"")</f>
        <v>--</v>
      </c>
      <c r="Y860" s="5" t="str" cm="1">
        <f t="array" ref="Y860">IF(X860="CALL",INDEX(Subroutines!A:A,32-BIN2DEC(MID($B860,25,5))),"")</f>
        <v/>
      </c>
      <c r="Z860" s="5" t="str" cm="1">
        <f t="array" ref="Z860">IF(R860="Control",INDEX(EC!A:A,8-BIN2DEC(MID($B860,25,3))),"")</f>
        <v>--</v>
      </c>
      <c r="AA860" s="5" t="str" cm="1">
        <f t="array" ref="AA860">IF(R860="Control",INDEX(SR!A:A,4-BIN2DEC(MID($B860,28,2))),"")</f>
        <v>--</v>
      </c>
    </row>
    <row r="861" spans="1:36" s="20" customFormat="1" ht="15.75" thickBot="1" x14ac:dyDescent="0.3">
      <c r="A861" s="17" t="str">
        <f t="shared" si="112"/>
        <v>35B</v>
      </c>
      <c r="B861" s="18" t="s">
        <v>4</v>
      </c>
      <c r="C861" s="37"/>
      <c r="D861" s="19"/>
      <c r="E861" s="19"/>
      <c r="F861" s="19"/>
      <c r="G861" s="19"/>
      <c r="H861" s="19">
        <f t="shared" si="113"/>
        <v>1</v>
      </c>
      <c r="I861" s="29" t="str" cm="1">
        <f t="array" ref="I861">IF(H861=0,INDEX(Source1!A:A, 32-BIN2DEC(LEFT($B861,5))),"--")</f>
        <v>--</v>
      </c>
      <c r="J861" s="65" t="str">
        <f t="shared" si="109"/>
        <v>--</v>
      </c>
      <c r="K861" s="29" t="str" cm="1">
        <f t="array" ref="K861">IF(H861=0,INDEX(Dest1!A:A,32-BIN2DEC(MID($B861,6,5))),"--")</f>
        <v>--</v>
      </c>
      <c r="L861" s="29">
        <f t="shared" si="114"/>
        <v>1</v>
      </c>
      <c r="M861" s="29" t="str" cm="1">
        <f t="array" ref="M861">IF(AND(I861&lt;&gt;"CONST",L861=0),INDEX(Source2!A:A,16-BIN2DEC(MID($B861,11,4))),"--")</f>
        <v>--</v>
      </c>
      <c r="N861" s="25" t="str" cm="1">
        <f t="array" ref="N861">IF(AND(I861&lt;&gt;"CONST",L861=0),INDEX('D2'!A:A,4-BIN2DEC(MID($B861,15,2))),"--")</f>
        <v>--</v>
      </c>
      <c r="O861" s="21">
        <f t="shared" si="115"/>
        <v>0</v>
      </c>
      <c r="P861" s="21">
        <f t="shared" si="110"/>
        <v>0</v>
      </c>
      <c r="Q861" s="21">
        <f t="shared" si="111"/>
        <v>0</v>
      </c>
      <c r="R861" s="19" t="str" cm="1">
        <f t="array" ref="R861">INDEX(Types!A:A,1+BIN2DEC(MID($B861,20,2)))</f>
        <v>Control</v>
      </c>
      <c r="S861" s="19" t="str" cm="1">
        <f t="array" ref="S861">IF(R861="ALU",INDEX(ALUOps!A:A,32-BIN2DEC(MID($B861,22,5))),"")</f>
        <v/>
      </c>
      <c r="T861" s="19" t="str" cm="1">
        <f t="array" ref="T861">IF(R861="ALU",INDEX(Tmp!A:A,4-BIN2DEC(MID($B861,27,2))),"")</f>
        <v/>
      </c>
      <c r="U861" s="21" t="str">
        <f t="shared" si="116"/>
        <v/>
      </c>
      <c r="V861" s="20" t="str" cm="1">
        <f t="array" ref="V861">IF(R861="Jump",INDEX(Jcond!A:A,16-BIN2DEC(MID($B861,22,4))),"")</f>
        <v/>
      </c>
      <c r="W861" s="20" t="str">
        <f t="shared" si="117"/>
        <v/>
      </c>
      <c r="X861" s="53" t="str" cm="1">
        <f t="array" ref="X861">IF(R861="Control",INDEX(IC!A:A,16-BIN2DEC(MID($B861,21,4))),"")</f>
        <v>--</v>
      </c>
      <c r="Y861" s="53" t="str" cm="1">
        <f t="array" ref="Y861">IF(X861="CALL",INDEX(Subroutines!A:A,32-BIN2DEC(MID($B861,25,5))),"")</f>
        <v/>
      </c>
      <c r="Z861" s="53" t="str" cm="1">
        <f t="array" ref="Z861">IF(R861="Control",INDEX(EC!A:A,8-BIN2DEC(MID($B861,25,3))),"")</f>
        <v>--</v>
      </c>
      <c r="AA861" s="53" t="str" cm="1">
        <f t="array" ref="AA861">IF(R861="Control",INDEX(SR!A:A,4-BIN2DEC(MID($B861,28,2))),"")</f>
        <v>--</v>
      </c>
      <c r="AE861" s="59"/>
    </row>
    <row r="862" spans="1:36" x14ac:dyDescent="0.25">
      <c r="A862" s="4" t="str">
        <f t="shared" si="112"/>
        <v>35C</v>
      </c>
      <c r="B862" s="2" t="s">
        <v>108</v>
      </c>
      <c r="C862" s="35"/>
      <c r="D862" s="2" t="s">
        <v>802</v>
      </c>
      <c r="E862" s="2" t="s">
        <v>936</v>
      </c>
      <c r="F862" s="2" t="s">
        <v>462</v>
      </c>
      <c r="G862" s="2"/>
      <c r="H862" s="3">
        <f t="shared" si="113"/>
        <v>0</v>
      </c>
      <c r="I862" s="27" t="str" cm="1">
        <f t="array" ref="I862">IF(H862=0,INDEX(Source1!A:A, 32-BIN2DEC(LEFT($B862,5))),"--")</f>
        <v>Q</v>
      </c>
      <c r="J862" s="63" t="str">
        <f t="shared" si="109"/>
        <v>--</v>
      </c>
      <c r="K862" s="27" t="str" cm="1">
        <f t="array" ref="K862">IF(H862=0,INDEX(Dest1!A:A,32-BIN2DEC(MID($B862,6,5))),"--")</f>
        <v>tmpAL</v>
      </c>
      <c r="L862" s="27">
        <f t="shared" si="114"/>
        <v>1</v>
      </c>
      <c r="M862" s="27" t="str" cm="1">
        <f t="array" ref="M862">IF(AND(I862&lt;&gt;"CONST",L862=0),INDEX(Source2!A:A,16-BIN2DEC(MID($B862,11,4))),"--")</f>
        <v>--</v>
      </c>
      <c r="N862" s="23" t="str" cm="1">
        <f t="array" ref="N862">IF(AND(I862&lt;&gt;"CONST",L862=0),INDEX('D2'!A:A,4-BIN2DEC(MID($B862,15,2))),"--")</f>
        <v>--</v>
      </c>
      <c r="O862" s="6">
        <f t="shared" si="115"/>
        <v>0</v>
      </c>
      <c r="P862" s="6">
        <f t="shared" si="110"/>
        <v>0</v>
      </c>
      <c r="Q862" s="6">
        <f t="shared" si="111"/>
        <v>0</v>
      </c>
      <c r="R862" s="3" t="str" cm="1">
        <f t="array" ref="R862">INDEX(Types!A:A,1+BIN2DEC(MID($B862,20,2)))</f>
        <v>Control</v>
      </c>
      <c r="S862" s="3" t="str" cm="1">
        <f t="array" ref="S862">IF(R862="ALU",INDEX(ALUOps!A:A,32-BIN2DEC(MID($B862,22,5))),"")</f>
        <v/>
      </c>
      <c r="T862" s="3" t="str" cm="1">
        <f t="array" ref="T862">IF(R862="ALU",INDEX(Tmp!A:A,4-BIN2DEC(MID($B862,27,2))),"")</f>
        <v/>
      </c>
      <c r="U862" s="6" t="str">
        <f t="shared" si="116"/>
        <v/>
      </c>
      <c r="V862" t="str" cm="1">
        <f t="array" ref="V862">IF(R862="Jump",INDEX(Jcond!A:A,16-BIN2DEC(MID($B862,22,4))),"")</f>
        <v/>
      </c>
      <c r="W862" t="str">
        <f t="shared" si="117"/>
        <v/>
      </c>
      <c r="X862" s="5" t="str" cm="1">
        <f t="array" ref="X862">IF(R862="Control",INDEX(IC!A:A,16-BIN2DEC(MID($B862,21,4))),"")</f>
        <v>--</v>
      </c>
      <c r="Y862" s="5" t="str" cm="1">
        <f t="array" ref="Y862">IF(X862="CALL",INDEX(Subroutines!A:A,32-BIN2DEC(MID($B862,25,5))),"")</f>
        <v/>
      </c>
      <c r="Z862" s="5" t="str" cm="1">
        <f t="array" ref="Z862">IF(R862="Control",INDEX(EC!A:A,8-BIN2DEC(MID($B862,25,3))),"")</f>
        <v>--</v>
      </c>
      <c r="AA862" s="5" t="str" cm="1">
        <f t="array" ref="AA862">IF(R862="Control",INDEX(SR!A:A,4-BIN2DEC(MID($B862,28,2))),"")</f>
        <v>--</v>
      </c>
      <c r="AC862">
        <v>8080</v>
      </c>
      <c r="AD862" t="s">
        <v>1040</v>
      </c>
      <c r="AJ862" s="1" t="s">
        <v>803</v>
      </c>
    </row>
    <row r="863" spans="1:36" x14ac:dyDescent="0.25">
      <c r="A863" s="4" t="str">
        <f t="shared" si="112"/>
        <v>35D</v>
      </c>
      <c r="B863" s="2" t="s">
        <v>8</v>
      </c>
      <c r="C863" s="35"/>
      <c r="D863" s="3"/>
      <c r="E863" s="3"/>
      <c r="F863" s="3"/>
      <c r="G863" s="3"/>
      <c r="H863" s="3">
        <f t="shared" si="113"/>
        <v>0</v>
      </c>
      <c r="I863" s="27" t="str" cm="1">
        <f t="array" ref="I863">IF(H863=0,INDEX(Source1!A:A, 32-BIN2DEC(LEFT($B863,5))),"--")</f>
        <v>Q</v>
      </c>
      <c r="J863" s="63" t="str">
        <f t="shared" si="109"/>
        <v>--</v>
      </c>
      <c r="K863" s="27" t="str" cm="1">
        <f t="array" ref="K863">IF(H863=0,INDEX(Dest1!A:A,32-BIN2DEC(MID($B863,6,5))),"--")</f>
        <v>tmpAH</v>
      </c>
      <c r="L863" s="27">
        <f t="shared" si="114"/>
        <v>1</v>
      </c>
      <c r="M863" s="27" t="str" cm="1">
        <f t="array" ref="M863">IF(AND(I863&lt;&gt;"CONST",L863=0),INDEX(Source2!A:A,16-BIN2DEC(MID($B863,11,4))),"--")</f>
        <v>--</v>
      </c>
      <c r="N863" s="23" t="str" cm="1">
        <f t="array" ref="N863">IF(AND(I863&lt;&gt;"CONST",L863=0),INDEX('D2'!A:A,4-BIN2DEC(MID($B863,15,2))),"--")</f>
        <v>--</v>
      </c>
      <c r="O863" s="6">
        <f t="shared" si="115"/>
        <v>0</v>
      </c>
      <c r="P863" s="6">
        <f t="shared" si="110"/>
        <v>0</v>
      </c>
      <c r="Q863" s="6">
        <f t="shared" si="111"/>
        <v>0</v>
      </c>
      <c r="R863" s="3" t="str" cm="1">
        <f t="array" ref="R863">INDEX(Types!A:A,1+BIN2DEC(MID($B863,20,2)))</f>
        <v>Control</v>
      </c>
      <c r="S863" s="3" t="str" cm="1">
        <f t="array" ref="S863">IF(R863="ALU",INDEX(ALUOps!A:A,32-BIN2DEC(MID($B863,22,5))),"")</f>
        <v/>
      </c>
      <c r="T863" s="3" t="str" cm="1">
        <f t="array" ref="T863">IF(R863="ALU",INDEX(Tmp!A:A,4-BIN2DEC(MID($B863,27,2))),"")</f>
        <v/>
      </c>
      <c r="U863" s="6" t="str">
        <f t="shared" si="116"/>
        <v/>
      </c>
      <c r="V863" t="str" cm="1">
        <f t="array" ref="V863">IF(R863="Jump",INDEX(Jcond!A:A,16-BIN2DEC(MID($B863,22,4))),"")</f>
        <v/>
      </c>
      <c r="W863" t="str">
        <f t="shared" si="117"/>
        <v/>
      </c>
      <c r="X863" s="5" t="str" cm="1">
        <f t="array" ref="X863">IF(R863="Control",INDEX(IC!A:A,16-BIN2DEC(MID($B863,21,4))),"")</f>
        <v>--</v>
      </c>
      <c r="Y863" s="5" t="str" cm="1">
        <f t="array" ref="Y863">IF(X863="CALL",INDEX(Subroutines!A:A,32-BIN2DEC(MID($B863,25,5))),"")</f>
        <v/>
      </c>
      <c r="Z863" s="5" t="str" cm="1">
        <f t="array" ref="Z863">IF(R863="Control",INDEX(EC!A:A,8-BIN2DEC(MID($B863,25,3))),"")</f>
        <v>--</v>
      </c>
      <c r="AA863" s="5" t="str" cm="1">
        <f t="array" ref="AA863">IF(R863="Control",INDEX(SR!A:A,4-BIN2DEC(MID($B863,28,2))),"")</f>
        <v>--</v>
      </c>
    </row>
    <row r="864" spans="1:36" x14ac:dyDescent="0.25">
      <c r="A864" s="4" t="str">
        <f t="shared" si="112"/>
        <v>35E</v>
      </c>
      <c r="B864" s="2" t="s">
        <v>807</v>
      </c>
      <c r="C864" s="35"/>
      <c r="D864" s="3"/>
      <c r="E864" s="3"/>
      <c r="F864" s="3"/>
      <c r="G864" s="3"/>
      <c r="H864" s="3">
        <f t="shared" si="113"/>
        <v>0</v>
      </c>
      <c r="I864" s="27" t="str" cm="1">
        <f t="array" ref="I864">IF(H864=0,INDEX(Source1!A:A, 32-BIN2DEC(LEFT($B864,5))),"--")</f>
        <v>tmpA</v>
      </c>
      <c r="J864" s="63" t="str">
        <f t="shared" si="109"/>
        <v>--</v>
      </c>
      <c r="K864" s="27" t="str" cm="1">
        <f t="array" ref="K864">IF(H864=0,INDEX(Dest1!A:A,32-BIN2DEC(MID($B864,6,5))),"--")</f>
        <v>DP</v>
      </c>
      <c r="L864" s="27">
        <f t="shared" si="114"/>
        <v>1</v>
      </c>
      <c r="M864" s="27" t="str" cm="1">
        <f t="array" ref="M864">IF(AND(I864&lt;&gt;"CONST",L864=0),INDEX(Source2!A:A,16-BIN2DEC(MID($B864,11,4))),"--")</f>
        <v>--</v>
      </c>
      <c r="N864" s="23" t="str" cm="1">
        <f t="array" ref="N864">IF(AND(I864&lt;&gt;"CONST",L864=0),INDEX('D2'!A:A,4-BIN2DEC(MID($B864,15,2))),"--")</f>
        <v>--</v>
      </c>
      <c r="O864" s="6">
        <f t="shared" si="115"/>
        <v>0</v>
      </c>
      <c r="P864" s="6">
        <f t="shared" si="110"/>
        <v>0</v>
      </c>
      <c r="Q864" s="6">
        <f t="shared" si="111"/>
        <v>0</v>
      </c>
      <c r="R864" s="3" t="str" cm="1">
        <f t="array" ref="R864">INDEX(Types!A:A,1+BIN2DEC(MID($B864,20,2)))</f>
        <v>Control</v>
      </c>
      <c r="S864" s="3" t="str" cm="1">
        <f t="array" ref="S864">IF(R864="ALU",INDEX(ALUOps!A:A,32-BIN2DEC(MID($B864,22,5))),"")</f>
        <v/>
      </c>
      <c r="T864" s="3" t="str" cm="1">
        <f t="array" ref="T864">IF(R864="ALU",INDEX(Tmp!A:A,4-BIN2DEC(MID($B864,27,2))),"")</f>
        <v/>
      </c>
      <c r="U864" s="6" t="str">
        <f t="shared" si="116"/>
        <v/>
      </c>
      <c r="V864" t="str" cm="1">
        <f t="array" ref="V864">IF(R864="Jump",INDEX(Jcond!A:A,16-BIN2DEC(MID($B864,22,4))),"")</f>
        <v/>
      </c>
      <c r="W864" t="str">
        <f t="shared" si="117"/>
        <v/>
      </c>
      <c r="X864" s="5" t="str" cm="1">
        <f t="array" ref="X864">IF(R864="Control",INDEX(IC!A:A,16-BIN2DEC(MID($B864,21,4))),"")</f>
        <v>--</v>
      </c>
      <c r="Y864" s="5" t="str" cm="1">
        <f t="array" ref="Y864">IF(X864="CALL",INDEX(Subroutines!A:A,32-BIN2DEC(MID($B864,25,5))),"")</f>
        <v/>
      </c>
      <c r="Z864" s="5" t="str" cm="1">
        <f t="array" ref="Z864">IF(R864="Control",INDEX(EC!A:A,8-BIN2DEC(MID($B864,25,3))),"")</f>
        <v>MR</v>
      </c>
      <c r="AA864" s="5" t="str" cm="1">
        <f t="array" ref="AA864">IF(R864="Control",INDEX(SR!A:A,4-BIN2DEC(MID($B864,28,2))),"")</f>
        <v>--</v>
      </c>
    </row>
    <row r="865" spans="1:36" s="9" customFormat="1" ht="15.75" thickBot="1" x14ac:dyDescent="0.3">
      <c r="A865" s="7" t="str">
        <f t="shared" si="112"/>
        <v>35F</v>
      </c>
      <c r="B865" s="8" t="s">
        <v>300</v>
      </c>
      <c r="C865" s="38"/>
      <c r="D865" s="10"/>
      <c r="E865" s="10"/>
      <c r="F865" s="10"/>
      <c r="G865" s="10"/>
      <c r="H865" s="10">
        <f t="shared" si="113"/>
        <v>0</v>
      </c>
      <c r="I865" s="30" t="str" cm="1">
        <f t="array" ref="I865">IF(H865=0,INDEX(Source1!A:A, 32-BIN2DEC(LEFT($B865,5))),"--")</f>
        <v>TEMP</v>
      </c>
      <c r="J865" s="66" t="str">
        <f t="shared" si="109"/>
        <v>--</v>
      </c>
      <c r="K865" s="30" t="str" cm="1">
        <f t="array" ref="K865">IF(H865=0,INDEX(Dest1!A:A,32-BIN2DEC(MID($B865,6,5))),"--")</f>
        <v>AL</v>
      </c>
      <c r="L865" s="30">
        <f t="shared" si="114"/>
        <v>1</v>
      </c>
      <c r="M865" s="30" t="str" cm="1">
        <f t="array" ref="M865">IF(AND(I865&lt;&gt;"CONST",L865=0),INDEX(Source2!A:A,16-BIN2DEC(MID($B865,11,4))),"--")</f>
        <v>--</v>
      </c>
      <c r="N865" s="26" t="str" cm="1">
        <f t="array" ref="N865">IF(AND(I865&lt;&gt;"CONST",L865=0),INDEX('D2'!A:A,4-BIN2DEC(MID($B865,15,2))),"--")</f>
        <v>--</v>
      </c>
      <c r="O865" s="11">
        <f t="shared" si="115"/>
        <v>1</v>
      </c>
      <c r="P865" s="11">
        <f t="shared" si="110"/>
        <v>0</v>
      </c>
      <c r="Q865" s="11">
        <f t="shared" si="111"/>
        <v>1</v>
      </c>
      <c r="R865" s="10" t="str" cm="1">
        <f t="array" ref="R865">INDEX(Types!A:A,1+BIN2DEC(MID($B865,20,2)))</f>
        <v>Control</v>
      </c>
      <c r="S865" s="10" t="str" cm="1">
        <f t="array" ref="S865">IF(R865="ALU",INDEX(ALUOps!A:A,32-BIN2DEC(MID($B865,22,5))),"")</f>
        <v/>
      </c>
      <c r="T865" s="10" t="str" cm="1">
        <f t="array" ref="T865">IF(R865="ALU",INDEX(Tmp!A:A,4-BIN2DEC(MID($B865,27,2))),"")</f>
        <v/>
      </c>
      <c r="U865" s="11" t="str">
        <f t="shared" si="116"/>
        <v/>
      </c>
      <c r="V865" s="9" t="str" cm="1">
        <f t="array" ref="V865">IF(R865="Jump",INDEX(Jcond!A:A,16-BIN2DEC(MID($B865,22,4))),"")</f>
        <v/>
      </c>
      <c r="W865" s="9" t="str">
        <f t="shared" si="117"/>
        <v/>
      </c>
      <c r="X865" s="54" t="str" cm="1">
        <f t="array" ref="X865">IF(R865="Control",INDEX(IC!A:A,16-BIN2DEC(MID($B865,21,4))),"")</f>
        <v>--</v>
      </c>
      <c r="Y865" s="54" t="str" cm="1">
        <f t="array" ref="Y865">IF(X865="CALL",INDEX(Subroutines!A:A,32-BIN2DEC(MID($B865,25,5))),"")</f>
        <v/>
      </c>
      <c r="Z865" s="54" t="str" cm="1">
        <f t="array" ref="Z865">IF(R865="Control",INDEX(EC!A:A,8-BIN2DEC(MID($B865,25,3))),"")</f>
        <v>--</v>
      </c>
      <c r="AA865" s="54" t="str" cm="1">
        <f t="array" ref="AA865">IF(R865="Control",INDEX(SR!A:A,4-BIN2DEC(MID($B865,28,2))),"")</f>
        <v>--</v>
      </c>
      <c r="AE865" s="60"/>
    </row>
    <row r="866" spans="1:36" x14ac:dyDescent="0.25">
      <c r="A866" s="4" t="str">
        <f t="shared" si="112"/>
        <v>360</v>
      </c>
      <c r="B866" s="2" t="s">
        <v>326</v>
      </c>
      <c r="C866" s="35"/>
      <c r="D866" s="2" t="s">
        <v>805</v>
      </c>
      <c r="E866" s="2" t="s">
        <v>936</v>
      </c>
      <c r="F866" s="2" t="s">
        <v>462</v>
      </c>
      <c r="G866" s="2"/>
      <c r="H866" s="3">
        <f t="shared" si="113"/>
        <v>0</v>
      </c>
      <c r="I866" s="27" t="str" cm="1">
        <f t="array" ref="I866">IF(H866=0,INDEX(Source1!A:A, 32-BIN2DEC(LEFT($B866,5))),"--")</f>
        <v>Q</v>
      </c>
      <c r="J866" s="63" t="str">
        <f t="shared" si="109"/>
        <v>--</v>
      </c>
      <c r="K866" s="27" t="str" cm="1">
        <f t="array" ref="K866">IF(H866=0,INDEX(Dest1!A:A,32-BIN2DEC(MID($B866,6,5))),"--")</f>
        <v>tmpAL</v>
      </c>
      <c r="L866" s="27">
        <f t="shared" si="114"/>
        <v>1</v>
      </c>
      <c r="M866" s="27" t="str" cm="1">
        <f t="array" ref="M866">IF(AND(I866&lt;&gt;"CONST",L866=0),INDEX(Source2!A:A,16-BIN2DEC(MID($B866,11,4))),"--")</f>
        <v>--</v>
      </c>
      <c r="N866" s="23" t="str" cm="1">
        <f t="array" ref="N866">IF(AND(I866&lt;&gt;"CONST",L866=0),INDEX('D2'!A:A,4-BIN2DEC(MID($B866,15,2))),"--")</f>
        <v>--</v>
      </c>
      <c r="O866" s="6">
        <f t="shared" si="115"/>
        <v>0</v>
      </c>
      <c r="P866" s="6">
        <f t="shared" si="110"/>
        <v>0</v>
      </c>
      <c r="Q866" s="6">
        <f t="shared" si="111"/>
        <v>0</v>
      </c>
      <c r="R866" s="3" t="str" cm="1">
        <f t="array" ref="R866">INDEX(Types!A:A,1+BIN2DEC(MID($B866,20,2)))</f>
        <v>ALU</v>
      </c>
      <c r="S866" s="3" t="str" cm="1">
        <f t="array" ref="S866">IF(R866="ALU",INDEX(ALUOps!A:A,32-BIN2DEC(MID($B866,22,5))),"")</f>
        <v>PASS</v>
      </c>
      <c r="T866" s="3" t="str" cm="1">
        <f t="array" ref="T866">IF(R866="ALU",INDEX(Tmp!A:A,4-BIN2DEC(MID($B866,27,2))),"")</f>
        <v>tmpA</v>
      </c>
      <c r="U866" s="6">
        <f t="shared" si="116"/>
        <v>0</v>
      </c>
      <c r="V866" t="str" cm="1">
        <f t="array" ref="V866">IF(R866="Jump",INDEX(Jcond!A:A,16-BIN2DEC(MID($B866,22,4))),"")</f>
        <v/>
      </c>
      <c r="W866" t="str">
        <f t="shared" si="117"/>
        <v/>
      </c>
      <c r="X866" s="5" t="str" cm="1">
        <f t="array" ref="X866">IF(R866="Control",INDEX(IC!A:A,16-BIN2DEC(MID($B866,21,4))),"")</f>
        <v/>
      </c>
      <c r="Y866" s="5" t="str" cm="1">
        <f t="array" ref="Y866">IF(X866="CALL",INDEX(Subroutines!A:A,32-BIN2DEC(MID($B866,25,5))),"")</f>
        <v/>
      </c>
      <c r="Z866" s="5" t="str" cm="1">
        <f t="array" ref="Z866">IF(R866="Control",INDEX(EC!A:A,8-BIN2DEC(MID($B866,25,3))),"")</f>
        <v/>
      </c>
      <c r="AA866" s="5" t="str" cm="1">
        <f t="array" ref="AA866">IF(R866="Control",INDEX(SR!A:A,4-BIN2DEC(MID($B866,28,2))),"")</f>
        <v/>
      </c>
      <c r="AC866">
        <v>8080</v>
      </c>
      <c r="AD866" t="s">
        <v>1041</v>
      </c>
      <c r="AJ866" s="1" t="s">
        <v>806</v>
      </c>
    </row>
    <row r="867" spans="1:36" x14ac:dyDescent="0.25">
      <c r="A867" s="4" t="str">
        <f t="shared" si="112"/>
        <v>361</v>
      </c>
      <c r="B867" s="2" t="s">
        <v>8</v>
      </c>
      <c r="C867" s="35"/>
      <c r="D867" s="3"/>
      <c r="E867" s="3"/>
      <c r="F867" s="3"/>
      <c r="G867" s="3"/>
      <c r="H867" s="3">
        <f t="shared" si="113"/>
        <v>0</v>
      </c>
      <c r="I867" s="27" t="str" cm="1">
        <f t="array" ref="I867">IF(H867=0,INDEX(Source1!A:A, 32-BIN2DEC(LEFT($B867,5))),"--")</f>
        <v>Q</v>
      </c>
      <c r="J867" s="63" t="str">
        <f t="shared" si="109"/>
        <v>--</v>
      </c>
      <c r="K867" s="27" t="str" cm="1">
        <f t="array" ref="K867">IF(H867=0,INDEX(Dest1!A:A,32-BIN2DEC(MID($B867,6,5))),"--")</f>
        <v>tmpAH</v>
      </c>
      <c r="L867" s="27">
        <f t="shared" si="114"/>
        <v>1</v>
      </c>
      <c r="M867" s="27" t="str" cm="1">
        <f t="array" ref="M867">IF(AND(I867&lt;&gt;"CONST",L867=0),INDEX(Source2!A:A,16-BIN2DEC(MID($B867,11,4))),"--")</f>
        <v>--</v>
      </c>
      <c r="N867" s="23" t="str" cm="1">
        <f t="array" ref="N867">IF(AND(I867&lt;&gt;"CONST",L867=0),INDEX('D2'!A:A,4-BIN2DEC(MID($B867,15,2))),"--")</f>
        <v>--</v>
      </c>
      <c r="O867" s="6">
        <f t="shared" si="115"/>
        <v>0</v>
      </c>
      <c r="P867" s="6">
        <f t="shared" si="110"/>
        <v>0</v>
      </c>
      <c r="Q867" s="6">
        <f t="shared" si="111"/>
        <v>0</v>
      </c>
      <c r="R867" s="3" t="str" cm="1">
        <f t="array" ref="R867">INDEX(Types!A:A,1+BIN2DEC(MID($B867,20,2)))</f>
        <v>Control</v>
      </c>
      <c r="S867" s="3" t="str" cm="1">
        <f t="array" ref="S867">IF(R867="ALU",INDEX(ALUOps!A:A,32-BIN2DEC(MID($B867,22,5))),"")</f>
        <v/>
      </c>
      <c r="T867" s="3" t="str" cm="1">
        <f t="array" ref="T867">IF(R867="ALU",INDEX(Tmp!A:A,4-BIN2DEC(MID($B867,27,2))),"")</f>
        <v/>
      </c>
      <c r="U867" s="6" t="str">
        <f t="shared" si="116"/>
        <v/>
      </c>
      <c r="V867" t="str" cm="1">
        <f t="array" ref="V867">IF(R867="Jump",INDEX(Jcond!A:A,16-BIN2DEC(MID($B867,22,4))),"")</f>
        <v/>
      </c>
      <c r="W867" t="str">
        <f t="shared" si="117"/>
        <v/>
      </c>
      <c r="X867" s="5" t="str" cm="1">
        <f t="array" ref="X867">IF(R867="Control",INDEX(IC!A:A,16-BIN2DEC(MID($B867,21,4))),"")</f>
        <v>--</v>
      </c>
      <c r="Y867" s="5" t="str" cm="1">
        <f t="array" ref="Y867">IF(X867="CALL",INDEX(Subroutines!A:A,32-BIN2DEC(MID($B867,25,5))),"")</f>
        <v/>
      </c>
      <c r="Z867" s="5" t="str" cm="1">
        <f t="array" ref="Z867">IF(R867="Control",INDEX(EC!A:A,8-BIN2DEC(MID($B867,25,3))),"")</f>
        <v>--</v>
      </c>
      <c r="AA867" s="5" t="str" cm="1">
        <f t="array" ref="AA867">IF(R867="Control",INDEX(SR!A:A,4-BIN2DEC(MID($B867,28,2))),"")</f>
        <v>--</v>
      </c>
    </row>
    <row r="868" spans="1:36" x14ac:dyDescent="0.25">
      <c r="A868" s="4" t="str">
        <f t="shared" si="112"/>
        <v>362</v>
      </c>
      <c r="B868" s="2" t="s">
        <v>809</v>
      </c>
      <c r="C868" s="35"/>
      <c r="D868" s="3"/>
      <c r="E868" s="3"/>
      <c r="F868" s="3"/>
      <c r="G868" s="3"/>
      <c r="H868" s="3">
        <f t="shared" si="113"/>
        <v>0</v>
      </c>
      <c r="I868" s="27" t="str" cm="1">
        <f t="array" ref="I868">IF(H868=0,INDEX(Source1!A:A, 32-BIN2DEC(LEFT($B868,5))),"--")</f>
        <v>A</v>
      </c>
      <c r="J868" s="63" t="str">
        <f t="shared" si="109"/>
        <v>--</v>
      </c>
      <c r="K868" s="27" t="str" cm="1">
        <f t="array" ref="K868">IF(H868=0,INDEX(Dest1!A:A,32-BIN2DEC(MID($B868,6,5))),"--")</f>
        <v>TEMP</v>
      </c>
      <c r="L868" s="27">
        <f t="shared" si="114"/>
        <v>0</v>
      </c>
      <c r="M868" s="27" t="str" cm="1">
        <f t="array" ref="M868">IF(AND(I868&lt;&gt;"CONST",L868=0),INDEX(Source2!A:A,16-BIN2DEC(MID($B868,11,4))),"--")</f>
        <v>SIGMA</v>
      </c>
      <c r="N868" s="23" t="str" cm="1">
        <f t="array" ref="N868">IF(AND(I868&lt;&gt;"CONST",L868=0),INDEX('D2'!A:A,4-BIN2DEC(MID($B868,15,2))),"--")</f>
        <v>IND</v>
      </c>
      <c r="O868" s="6">
        <f t="shared" si="115"/>
        <v>0</v>
      </c>
      <c r="P868" s="6">
        <f t="shared" si="110"/>
        <v>0</v>
      </c>
      <c r="Q868" s="6">
        <f t="shared" si="111"/>
        <v>1</v>
      </c>
      <c r="R868" s="3" t="str" cm="1">
        <f t="array" ref="R868">INDEX(Types!A:A,1+BIN2DEC(MID($B868,20,2)))</f>
        <v>Control</v>
      </c>
      <c r="S868" s="3" t="str" cm="1">
        <f t="array" ref="S868">IF(R868="ALU",INDEX(ALUOps!A:A,32-BIN2DEC(MID($B868,22,5))),"")</f>
        <v/>
      </c>
      <c r="T868" s="3" t="str" cm="1">
        <f t="array" ref="T868">IF(R868="ALU",INDEX(Tmp!A:A,4-BIN2DEC(MID($B868,27,2))),"")</f>
        <v/>
      </c>
      <c r="U868" s="6" t="str">
        <f t="shared" si="116"/>
        <v/>
      </c>
      <c r="V868" t="str" cm="1">
        <f t="array" ref="V868">IF(R868="Jump",INDEX(Jcond!A:A,16-BIN2DEC(MID($B868,22,4))),"")</f>
        <v/>
      </c>
      <c r="W868" t="str">
        <f t="shared" si="117"/>
        <v/>
      </c>
      <c r="X868" s="5" t="str" cm="1">
        <f t="array" ref="X868">IF(R868="Control",INDEX(IC!A:A,16-BIN2DEC(MID($B868,21,4))),"")</f>
        <v>--</v>
      </c>
      <c r="Y868" s="5" t="str" cm="1">
        <f t="array" ref="Y868">IF(X868="CALL",INDEX(Subroutines!A:A,32-BIN2DEC(MID($B868,25,5))),"")</f>
        <v/>
      </c>
      <c r="Z868" s="5" t="str" cm="1">
        <f t="array" ref="Z868">IF(R868="Control",INDEX(EC!A:A,8-BIN2DEC(MID($B868,25,3))),"")</f>
        <v>MW</v>
      </c>
      <c r="AA868" s="5" t="str" cm="1">
        <f t="array" ref="AA868">IF(R868="Control",INDEX(SR!A:A,4-BIN2DEC(MID($B868,28,2))),"")</f>
        <v>--</v>
      </c>
    </row>
    <row r="869" spans="1:36" s="9" customFormat="1" ht="15.75" thickBot="1" x14ac:dyDescent="0.3">
      <c r="A869" s="7" t="str">
        <f t="shared" si="112"/>
        <v>363</v>
      </c>
      <c r="B869" s="8" t="s">
        <v>799</v>
      </c>
      <c r="C869" s="38"/>
      <c r="D869" s="10"/>
      <c r="E869" s="10"/>
      <c r="F869" s="10"/>
      <c r="G869" s="10"/>
      <c r="H869" s="10">
        <f t="shared" si="113"/>
        <v>0</v>
      </c>
      <c r="I869" s="30" t="str" cm="1">
        <f t="array" ref="I869">IF(H869=0,INDEX(Source1!A:A, 32-BIN2DEC(LEFT($B869,5))),"--")</f>
        <v>PC</v>
      </c>
      <c r="J869" s="66" t="str">
        <f t="shared" si="109"/>
        <v>--</v>
      </c>
      <c r="K869" s="30" t="str" cm="1">
        <f t="array" ref="K869">IF(H869=0,INDEX(Dest1!A:A,32-BIN2DEC(MID($B869,6,5))),"--")</f>
        <v>NULL</v>
      </c>
      <c r="L869" s="30">
        <f t="shared" si="114"/>
        <v>1</v>
      </c>
      <c r="M869" s="30" t="str" cm="1">
        <f t="array" ref="M869">IF(AND(I869&lt;&gt;"CONST",L869=0),INDEX(Source2!A:A,16-BIN2DEC(MID($B869,11,4))),"--")</f>
        <v>--</v>
      </c>
      <c r="N869" s="26" t="str" cm="1">
        <f t="array" ref="N869">IF(AND(I869&lt;&gt;"CONST",L869=0),INDEX('D2'!A:A,4-BIN2DEC(MID($B869,15,2))),"--")</f>
        <v>--</v>
      </c>
      <c r="O869" s="11">
        <f t="shared" si="115"/>
        <v>0</v>
      </c>
      <c r="P869" s="11">
        <f t="shared" si="110"/>
        <v>0</v>
      </c>
      <c r="Q869" s="11">
        <f t="shared" si="111"/>
        <v>0</v>
      </c>
      <c r="R869" s="10" t="str" cm="1">
        <f t="array" ref="R869">INDEX(Types!A:A,1+BIN2DEC(MID($B869,20,2)))</f>
        <v>Control</v>
      </c>
      <c r="S869" s="10" t="str" cm="1">
        <f t="array" ref="S869">IF(R869="ALU",INDEX(ALUOps!A:A,32-BIN2DEC(MID($B869,22,5))),"")</f>
        <v/>
      </c>
      <c r="T869" s="10" t="str" cm="1">
        <f t="array" ref="T869">IF(R869="ALU",INDEX(Tmp!A:A,4-BIN2DEC(MID($B869,27,2))),"")</f>
        <v/>
      </c>
      <c r="U869" s="11" t="str">
        <f t="shared" si="116"/>
        <v/>
      </c>
      <c r="V869" s="9" t="str" cm="1">
        <f t="array" ref="V869">IF(R869="Jump",INDEX(Jcond!A:A,16-BIN2DEC(MID($B869,22,4))),"")</f>
        <v/>
      </c>
      <c r="W869" s="9" t="str">
        <f t="shared" si="117"/>
        <v/>
      </c>
      <c r="X869" s="54" t="str" cm="1">
        <f t="array" ref="X869">IF(R869="Control",INDEX(IC!A:A,16-BIN2DEC(MID($B869,21,4))),"")</f>
        <v>--</v>
      </c>
      <c r="Y869" s="54" t="str" cm="1">
        <f t="array" ref="Y869">IF(X869="CALL",INDEX(Subroutines!A:A,32-BIN2DEC(MID($B869,25,5))),"")</f>
        <v/>
      </c>
      <c r="Z869" s="54" t="str" cm="1">
        <f t="array" ref="Z869">IF(R869="Control",INDEX(EC!A:A,8-BIN2DEC(MID($B869,25,3))),"")</f>
        <v>--</v>
      </c>
      <c r="AA869" s="54" t="str" cm="1">
        <f t="array" ref="AA869">IF(R869="Control",INDEX(SR!A:A,4-BIN2DEC(MID($B869,28,2))),"")</f>
        <v>--</v>
      </c>
      <c r="AE869" s="60"/>
    </row>
    <row r="870" spans="1:36" x14ac:dyDescent="0.25">
      <c r="A870" s="4" t="str">
        <f t="shared" si="112"/>
        <v>364</v>
      </c>
      <c r="B870" s="2" t="s">
        <v>108</v>
      </c>
      <c r="C870" s="35"/>
      <c r="D870" s="2" t="s">
        <v>808</v>
      </c>
      <c r="E870" s="2" t="s">
        <v>936</v>
      </c>
      <c r="F870" s="2" t="s">
        <v>462</v>
      </c>
      <c r="G870" s="2"/>
      <c r="H870" s="3">
        <f t="shared" si="113"/>
        <v>0</v>
      </c>
      <c r="I870" s="27" t="str" cm="1">
        <f t="array" ref="I870">IF(H870=0,INDEX(Source1!A:A, 32-BIN2DEC(LEFT($B870,5))),"--")</f>
        <v>Q</v>
      </c>
      <c r="J870" s="63" t="str">
        <f t="shared" si="109"/>
        <v>--</v>
      </c>
      <c r="K870" s="27" t="str" cm="1">
        <f t="array" ref="K870">IF(H870=0,INDEX(Dest1!A:A,32-BIN2DEC(MID($B870,6,5))),"--")</f>
        <v>tmpAL</v>
      </c>
      <c r="L870" s="27">
        <f t="shared" si="114"/>
        <v>1</v>
      </c>
      <c r="M870" s="27" t="str" cm="1">
        <f t="array" ref="M870">IF(AND(I870&lt;&gt;"CONST",L870=0),INDEX(Source2!A:A,16-BIN2DEC(MID($B870,11,4))),"--")</f>
        <v>--</v>
      </c>
      <c r="N870" s="23" t="str" cm="1">
        <f t="array" ref="N870">IF(AND(I870&lt;&gt;"CONST",L870=0),INDEX('D2'!A:A,4-BIN2DEC(MID($B870,15,2))),"--")</f>
        <v>--</v>
      </c>
      <c r="O870" s="6">
        <f t="shared" si="115"/>
        <v>0</v>
      </c>
      <c r="P870" s="6">
        <f t="shared" si="110"/>
        <v>0</v>
      </c>
      <c r="Q870" s="6">
        <f t="shared" si="111"/>
        <v>0</v>
      </c>
      <c r="R870" s="3" t="str" cm="1">
        <f t="array" ref="R870">INDEX(Types!A:A,1+BIN2DEC(MID($B870,20,2)))</f>
        <v>Control</v>
      </c>
      <c r="S870" s="3" t="str" cm="1">
        <f t="array" ref="S870">IF(R870="ALU",INDEX(ALUOps!A:A,32-BIN2DEC(MID($B870,22,5))),"")</f>
        <v/>
      </c>
      <c r="T870" s="3" t="str" cm="1">
        <f t="array" ref="T870">IF(R870="ALU",INDEX(Tmp!A:A,4-BIN2DEC(MID($B870,27,2))),"")</f>
        <v/>
      </c>
      <c r="U870" s="6" t="str">
        <f t="shared" si="116"/>
        <v/>
      </c>
      <c r="V870" t="str" cm="1">
        <f t="array" ref="V870">IF(R870="Jump",INDEX(Jcond!A:A,16-BIN2DEC(MID($B870,22,4))),"")</f>
        <v/>
      </c>
      <c r="W870" t="str">
        <f t="shared" si="117"/>
        <v/>
      </c>
      <c r="X870" s="5" t="str" cm="1">
        <f t="array" ref="X870">IF(R870="Control",INDEX(IC!A:A,16-BIN2DEC(MID($B870,21,4))),"")</f>
        <v>--</v>
      </c>
      <c r="Y870" s="5" t="str" cm="1">
        <f t="array" ref="Y870">IF(X870="CALL",INDEX(Subroutines!A:A,32-BIN2DEC(MID($B870,25,5))),"")</f>
        <v/>
      </c>
      <c r="Z870" s="5" t="str" cm="1">
        <f t="array" ref="Z870">IF(R870="Control",INDEX(EC!A:A,8-BIN2DEC(MID($B870,25,3))),"")</f>
        <v>--</v>
      </c>
      <c r="AA870" s="5" t="str" cm="1">
        <f t="array" ref="AA870">IF(R870="Control",INDEX(SR!A:A,4-BIN2DEC(MID($B870,28,2))),"")</f>
        <v>--</v>
      </c>
      <c r="AC870">
        <v>8080</v>
      </c>
      <c r="AD870" t="s">
        <v>1042</v>
      </c>
      <c r="AJ870" s="1" t="s">
        <v>711</v>
      </c>
    </row>
    <row r="871" spans="1:36" x14ac:dyDescent="0.25">
      <c r="A871" s="4" t="str">
        <f t="shared" si="112"/>
        <v>365</v>
      </c>
      <c r="B871" s="2" t="s">
        <v>8</v>
      </c>
      <c r="C871" s="35"/>
      <c r="D871" s="3"/>
      <c r="E871" s="3"/>
      <c r="F871" s="3"/>
      <c r="G871" s="3"/>
      <c r="H871" s="3">
        <f t="shared" si="113"/>
        <v>0</v>
      </c>
      <c r="I871" s="27" t="str" cm="1">
        <f t="array" ref="I871">IF(H871=0,INDEX(Source1!A:A, 32-BIN2DEC(LEFT($B871,5))),"--")</f>
        <v>Q</v>
      </c>
      <c r="J871" s="63" t="str">
        <f t="shared" si="109"/>
        <v>--</v>
      </c>
      <c r="K871" s="27" t="str" cm="1">
        <f t="array" ref="K871">IF(H871=0,INDEX(Dest1!A:A,32-BIN2DEC(MID($B871,6,5))),"--")</f>
        <v>tmpAH</v>
      </c>
      <c r="L871" s="27">
        <f t="shared" si="114"/>
        <v>1</v>
      </c>
      <c r="M871" s="27" t="str" cm="1">
        <f t="array" ref="M871">IF(AND(I871&lt;&gt;"CONST",L871=0),INDEX(Source2!A:A,16-BIN2DEC(MID($B871,11,4))),"--")</f>
        <v>--</v>
      </c>
      <c r="N871" s="23" t="str" cm="1">
        <f t="array" ref="N871">IF(AND(I871&lt;&gt;"CONST",L871=0),INDEX('D2'!A:A,4-BIN2DEC(MID($B871,15,2))),"--")</f>
        <v>--</v>
      </c>
      <c r="O871" s="6">
        <f t="shared" si="115"/>
        <v>0</v>
      </c>
      <c r="P871" s="6">
        <f t="shared" si="110"/>
        <v>0</v>
      </c>
      <c r="Q871" s="6">
        <f t="shared" si="111"/>
        <v>0</v>
      </c>
      <c r="R871" s="3" t="str" cm="1">
        <f t="array" ref="R871">INDEX(Types!A:A,1+BIN2DEC(MID($B871,20,2)))</f>
        <v>Control</v>
      </c>
      <c r="S871" s="3" t="str" cm="1">
        <f t="array" ref="S871">IF(R871="ALU",INDEX(ALUOps!A:A,32-BIN2DEC(MID($B871,22,5))),"")</f>
        <v/>
      </c>
      <c r="T871" s="3" t="str" cm="1">
        <f t="array" ref="T871">IF(R871="ALU",INDEX(Tmp!A:A,4-BIN2DEC(MID($B871,27,2))),"")</f>
        <v/>
      </c>
      <c r="U871" s="6" t="str">
        <f t="shared" si="116"/>
        <v/>
      </c>
      <c r="V871" t="str" cm="1">
        <f t="array" ref="V871">IF(R871="Jump",INDEX(Jcond!A:A,16-BIN2DEC(MID($B871,22,4))),"")</f>
        <v/>
      </c>
      <c r="W871" t="str">
        <f t="shared" si="117"/>
        <v/>
      </c>
      <c r="X871" s="5" t="str" cm="1">
        <f t="array" ref="X871">IF(R871="Control",INDEX(IC!A:A,16-BIN2DEC(MID($B871,21,4))),"")</f>
        <v>--</v>
      </c>
      <c r="Y871" s="5" t="str" cm="1">
        <f t="array" ref="Y871">IF(X871="CALL",INDEX(Subroutines!A:A,32-BIN2DEC(MID($B871,25,5))),"")</f>
        <v/>
      </c>
      <c r="Z871" s="5" t="str" cm="1">
        <f t="array" ref="Z871">IF(R871="Control",INDEX(EC!A:A,8-BIN2DEC(MID($B871,25,3))),"")</f>
        <v>--</v>
      </c>
      <c r="AA871" s="5" t="str" cm="1">
        <f t="array" ref="AA871">IF(R871="Control",INDEX(SR!A:A,4-BIN2DEC(MID($B871,28,2))),"")</f>
        <v>--</v>
      </c>
    </row>
    <row r="872" spans="1:36" x14ac:dyDescent="0.25">
      <c r="A872" s="4" t="str">
        <f t="shared" si="112"/>
        <v>366</v>
      </c>
      <c r="B872" s="2" t="s">
        <v>807</v>
      </c>
      <c r="C872" s="35"/>
      <c r="D872" s="3"/>
      <c r="E872" s="3"/>
      <c r="F872" s="3"/>
      <c r="G872" s="3"/>
      <c r="H872" s="3">
        <f t="shared" si="113"/>
        <v>0</v>
      </c>
      <c r="I872" s="27" t="str" cm="1">
        <f t="array" ref="I872">IF(H872=0,INDEX(Source1!A:A, 32-BIN2DEC(LEFT($B872,5))),"--")</f>
        <v>tmpA</v>
      </c>
      <c r="J872" s="63" t="str">
        <f t="shared" si="109"/>
        <v>--</v>
      </c>
      <c r="K872" s="27" t="str" cm="1">
        <f t="array" ref="K872">IF(H872=0,INDEX(Dest1!A:A,32-BIN2DEC(MID($B872,6,5))),"--")</f>
        <v>DP</v>
      </c>
      <c r="L872" s="27">
        <f t="shared" si="114"/>
        <v>1</v>
      </c>
      <c r="M872" s="27" t="str" cm="1">
        <f t="array" ref="M872">IF(AND(I872&lt;&gt;"CONST",L872=0),INDEX(Source2!A:A,16-BIN2DEC(MID($B872,11,4))),"--")</f>
        <v>--</v>
      </c>
      <c r="N872" s="23" t="str" cm="1">
        <f t="array" ref="N872">IF(AND(I872&lt;&gt;"CONST",L872=0),INDEX('D2'!A:A,4-BIN2DEC(MID($B872,15,2))),"--")</f>
        <v>--</v>
      </c>
      <c r="O872" s="6">
        <f t="shared" si="115"/>
        <v>0</v>
      </c>
      <c r="P872" s="6">
        <f t="shared" si="110"/>
        <v>0</v>
      </c>
      <c r="Q872" s="6">
        <f t="shared" si="111"/>
        <v>0</v>
      </c>
      <c r="R872" s="3" t="str" cm="1">
        <f t="array" ref="R872">INDEX(Types!A:A,1+BIN2DEC(MID($B872,20,2)))</f>
        <v>Control</v>
      </c>
      <c r="S872" s="3" t="str" cm="1">
        <f t="array" ref="S872">IF(R872="ALU",INDEX(ALUOps!A:A,32-BIN2DEC(MID($B872,22,5))),"")</f>
        <v/>
      </c>
      <c r="T872" s="3" t="str" cm="1">
        <f t="array" ref="T872">IF(R872="ALU",INDEX(Tmp!A:A,4-BIN2DEC(MID($B872,27,2))),"")</f>
        <v/>
      </c>
      <c r="U872" s="6" t="str">
        <f t="shared" si="116"/>
        <v/>
      </c>
      <c r="V872" t="str" cm="1">
        <f t="array" ref="V872">IF(R872="Jump",INDEX(Jcond!A:A,16-BIN2DEC(MID($B872,22,4))),"")</f>
        <v/>
      </c>
      <c r="W872" t="str">
        <f t="shared" si="117"/>
        <v/>
      </c>
      <c r="X872" s="5" t="str" cm="1">
        <f t="array" ref="X872">IF(R872="Control",INDEX(IC!A:A,16-BIN2DEC(MID($B872,21,4))),"")</f>
        <v>--</v>
      </c>
      <c r="Y872" s="5" t="str" cm="1">
        <f t="array" ref="Y872">IF(X872="CALL",INDEX(Subroutines!A:A,32-BIN2DEC(MID($B872,25,5))),"")</f>
        <v/>
      </c>
      <c r="Z872" s="5" t="str" cm="1">
        <f t="array" ref="Z872">IF(R872="Control",INDEX(EC!A:A,8-BIN2DEC(MID($B872,25,3))),"")</f>
        <v>MR</v>
      </c>
      <c r="AA872" s="5" t="str" cm="1">
        <f t="array" ref="AA872">IF(R872="Control",INDEX(SR!A:A,4-BIN2DEC(MID($B872,28,2))),"")</f>
        <v>--</v>
      </c>
    </row>
    <row r="873" spans="1:36" s="9" customFormat="1" ht="15.75" thickBot="1" x14ac:dyDescent="0.3">
      <c r="A873" s="7" t="str">
        <f t="shared" si="112"/>
        <v>367</v>
      </c>
      <c r="B873" s="8" t="s">
        <v>811</v>
      </c>
      <c r="C873" s="38"/>
      <c r="D873" s="10"/>
      <c r="E873" s="10"/>
      <c r="F873" s="10"/>
      <c r="G873" s="10"/>
      <c r="H873" s="10">
        <f t="shared" si="113"/>
        <v>0</v>
      </c>
      <c r="I873" s="30" t="str" cm="1">
        <f t="array" ref="I873">IF(H873=0,INDEX(Source1!A:A, 32-BIN2DEC(LEFT($B873,5))),"--")</f>
        <v>TEMP</v>
      </c>
      <c r="J873" s="66" t="str">
        <f t="shared" si="109"/>
        <v>--</v>
      </c>
      <c r="K873" s="30" t="str" cm="1">
        <f t="array" ref="K873">IF(H873=0,INDEX(Dest1!A:A,32-BIN2DEC(MID($B873,6,5))),"--")</f>
        <v>B</v>
      </c>
      <c r="L873" s="30">
        <f t="shared" si="114"/>
        <v>1</v>
      </c>
      <c r="M873" s="30" t="str" cm="1">
        <f t="array" ref="M873">IF(AND(I873&lt;&gt;"CONST",L873=0),INDEX(Source2!A:A,16-BIN2DEC(MID($B873,11,4))),"--")</f>
        <v>--</v>
      </c>
      <c r="N873" s="26" t="str" cm="1">
        <f t="array" ref="N873">IF(AND(I873&lt;&gt;"CONST",L873=0),INDEX('D2'!A:A,4-BIN2DEC(MID($B873,15,2))),"--")</f>
        <v>--</v>
      </c>
      <c r="O873" s="11">
        <f t="shared" si="115"/>
        <v>1</v>
      </c>
      <c r="P873" s="11">
        <f t="shared" si="110"/>
        <v>0</v>
      </c>
      <c r="Q873" s="11">
        <f t="shared" si="111"/>
        <v>1</v>
      </c>
      <c r="R873" s="10" t="str" cm="1">
        <f t="array" ref="R873">INDEX(Types!A:A,1+BIN2DEC(MID($B873,20,2)))</f>
        <v>Control</v>
      </c>
      <c r="S873" s="10" t="str" cm="1">
        <f t="array" ref="S873">IF(R873="ALU",INDEX(ALUOps!A:A,32-BIN2DEC(MID($B873,22,5))),"")</f>
        <v/>
      </c>
      <c r="T873" s="10" t="str" cm="1">
        <f t="array" ref="T873">IF(R873="ALU",INDEX(Tmp!A:A,4-BIN2DEC(MID($B873,27,2))),"")</f>
        <v/>
      </c>
      <c r="U873" s="11" t="str">
        <f t="shared" si="116"/>
        <v/>
      </c>
      <c r="V873" s="9" t="str" cm="1">
        <f t="array" ref="V873">IF(R873="Jump",INDEX(Jcond!A:A,16-BIN2DEC(MID($B873,22,4))),"")</f>
        <v/>
      </c>
      <c r="W873" s="9" t="str">
        <f t="shared" si="117"/>
        <v/>
      </c>
      <c r="X873" s="54" t="str" cm="1">
        <f t="array" ref="X873">IF(R873="Control",INDEX(IC!A:A,16-BIN2DEC(MID($B873,21,4))),"")</f>
        <v>--</v>
      </c>
      <c r="Y873" s="54" t="str" cm="1">
        <f t="array" ref="Y873">IF(X873="CALL",INDEX(Subroutines!A:A,32-BIN2DEC(MID($B873,25,5))),"")</f>
        <v/>
      </c>
      <c r="Z873" s="54" t="str" cm="1">
        <f t="array" ref="Z873">IF(R873="Control",INDEX(EC!A:A,8-BIN2DEC(MID($B873,25,3))),"")</f>
        <v>--</v>
      </c>
      <c r="AA873" s="54" t="str" cm="1">
        <f t="array" ref="AA873">IF(R873="Control",INDEX(SR!A:A,4-BIN2DEC(MID($B873,28,2))),"")</f>
        <v>--</v>
      </c>
      <c r="AE873" s="60"/>
    </row>
    <row r="874" spans="1:36" x14ac:dyDescent="0.25">
      <c r="A874" s="4" t="str">
        <f t="shared" si="112"/>
        <v>368</v>
      </c>
      <c r="B874" s="2" t="s">
        <v>326</v>
      </c>
      <c r="C874" s="35"/>
      <c r="D874" s="2" t="s">
        <v>810</v>
      </c>
      <c r="E874" s="2" t="s">
        <v>936</v>
      </c>
      <c r="F874" s="2" t="s">
        <v>462</v>
      </c>
      <c r="G874" s="2"/>
      <c r="H874" s="3">
        <f t="shared" si="113"/>
        <v>0</v>
      </c>
      <c r="I874" s="27" t="str" cm="1">
        <f t="array" ref="I874">IF(H874=0,INDEX(Source1!A:A, 32-BIN2DEC(LEFT($B874,5))),"--")</f>
        <v>Q</v>
      </c>
      <c r="J874" s="63" t="str">
        <f t="shared" si="109"/>
        <v>--</v>
      </c>
      <c r="K874" s="27" t="str" cm="1">
        <f t="array" ref="K874">IF(H874=0,INDEX(Dest1!A:A,32-BIN2DEC(MID($B874,6,5))),"--")</f>
        <v>tmpAL</v>
      </c>
      <c r="L874" s="27">
        <f t="shared" si="114"/>
        <v>1</v>
      </c>
      <c r="M874" s="27" t="str" cm="1">
        <f t="array" ref="M874">IF(AND(I874&lt;&gt;"CONST",L874=0),INDEX(Source2!A:A,16-BIN2DEC(MID($B874,11,4))),"--")</f>
        <v>--</v>
      </c>
      <c r="N874" s="23" t="str" cm="1">
        <f t="array" ref="N874">IF(AND(I874&lt;&gt;"CONST",L874=0),INDEX('D2'!A:A,4-BIN2DEC(MID($B874,15,2))),"--")</f>
        <v>--</v>
      </c>
      <c r="O874" s="6">
        <f t="shared" si="115"/>
        <v>0</v>
      </c>
      <c r="P874" s="6">
        <f t="shared" si="110"/>
        <v>0</v>
      </c>
      <c r="Q874" s="6">
        <f t="shared" si="111"/>
        <v>0</v>
      </c>
      <c r="R874" s="3" t="str" cm="1">
        <f t="array" ref="R874">INDEX(Types!A:A,1+BIN2DEC(MID($B874,20,2)))</f>
        <v>ALU</v>
      </c>
      <c r="S874" s="3" t="str" cm="1">
        <f t="array" ref="S874">IF(R874="ALU",INDEX(ALUOps!A:A,32-BIN2DEC(MID($B874,22,5))),"")</f>
        <v>PASS</v>
      </c>
      <c r="T874" s="3" t="str" cm="1">
        <f t="array" ref="T874">IF(R874="ALU",INDEX(Tmp!A:A,4-BIN2DEC(MID($B874,27,2))),"")</f>
        <v>tmpA</v>
      </c>
      <c r="U874" s="6">
        <f t="shared" si="116"/>
        <v>0</v>
      </c>
      <c r="V874" t="str" cm="1">
        <f t="array" ref="V874">IF(R874="Jump",INDEX(Jcond!A:A,16-BIN2DEC(MID($B874,22,4))),"")</f>
        <v/>
      </c>
      <c r="W874" t="str">
        <f t="shared" si="117"/>
        <v/>
      </c>
      <c r="X874" s="5" t="str" cm="1">
        <f t="array" ref="X874">IF(R874="Control",INDEX(IC!A:A,16-BIN2DEC(MID($B874,21,4))),"")</f>
        <v/>
      </c>
      <c r="Y874" s="5" t="str" cm="1">
        <f t="array" ref="Y874">IF(X874="CALL",INDEX(Subroutines!A:A,32-BIN2DEC(MID($B874,25,5))),"")</f>
        <v/>
      </c>
      <c r="Z874" s="5" t="str" cm="1">
        <f t="array" ref="Z874">IF(R874="Control",INDEX(EC!A:A,8-BIN2DEC(MID($B874,25,3))),"")</f>
        <v/>
      </c>
      <c r="AA874" s="5" t="str" cm="1">
        <f t="array" ref="AA874">IF(R874="Control",INDEX(SR!A:A,4-BIN2DEC(MID($B874,28,2))),"")</f>
        <v/>
      </c>
      <c r="AC874">
        <v>8080</v>
      </c>
      <c r="AD874" t="s">
        <v>1092</v>
      </c>
      <c r="AJ874" s="1" t="s">
        <v>692</v>
      </c>
    </row>
    <row r="875" spans="1:36" x14ac:dyDescent="0.25">
      <c r="A875" s="4" t="str">
        <f t="shared" si="112"/>
        <v>369</v>
      </c>
      <c r="B875" s="2" t="s">
        <v>8</v>
      </c>
      <c r="C875" s="35"/>
      <c r="D875" s="3"/>
      <c r="E875" s="3"/>
      <c r="F875" s="3"/>
      <c r="G875" s="3"/>
      <c r="H875" s="3">
        <f t="shared" si="113"/>
        <v>0</v>
      </c>
      <c r="I875" s="27" t="str" cm="1">
        <f t="array" ref="I875">IF(H875=0,INDEX(Source1!A:A, 32-BIN2DEC(LEFT($B875,5))),"--")</f>
        <v>Q</v>
      </c>
      <c r="J875" s="63" t="str">
        <f t="shared" si="109"/>
        <v>--</v>
      </c>
      <c r="K875" s="27" t="str" cm="1">
        <f t="array" ref="K875">IF(H875=0,INDEX(Dest1!A:A,32-BIN2DEC(MID($B875,6,5))),"--")</f>
        <v>tmpAH</v>
      </c>
      <c r="L875" s="27">
        <f t="shared" si="114"/>
        <v>1</v>
      </c>
      <c r="M875" s="27" t="str" cm="1">
        <f t="array" ref="M875">IF(AND(I875&lt;&gt;"CONST",L875=0),INDEX(Source2!A:A,16-BIN2DEC(MID($B875,11,4))),"--")</f>
        <v>--</v>
      </c>
      <c r="N875" s="23" t="str" cm="1">
        <f t="array" ref="N875">IF(AND(I875&lt;&gt;"CONST",L875=0),INDEX('D2'!A:A,4-BIN2DEC(MID($B875,15,2))),"--")</f>
        <v>--</v>
      </c>
      <c r="O875" s="6">
        <f t="shared" si="115"/>
        <v>0</v>
      </c>
      <c r="P875" s="6">
        <f t="shared" si="110"/>
        <v>0</v>
      </c>
      <c r="Q875" s="6">
        <f t="shared" si="111"/>
        <v>0</v>
      </c>
      <c r="R875" s="3" t="str" cm="1">
        <f t="array" ref="R875">INDEX(Types!A:A,1+BIN2DEC(MID($B875,20,2)))</f>
        <v>Control</v>
      </c>
      <c r="S875" s="3" t="str" cm="1">
        <f t="array" ref="S875">IF(R875="ALU",INDEX(ALUOps!A:A,32-BIN2DEC(MID($B875,22,5))),"")</f>
        <v/>
      </c>
      <c r="T875" s="3" t="str" cm="1">
        <f t="array" ref="T875">IF(R875="ALU",INDEX(Tmp!A:A,4-BIN2DEC(MID($B875,27,2))),"")</f>
        <v/>
      </c>
      <c r="U875" s="6" t="str">
        <f t="shared" si="116"/>
        <v/>
      </c>
      <c r="V875" t="str" cm="1">
        <f t="array" ref="V875">IF(R875="Jump",INDEX(Jcond!A:A,16-BIN2DEC(MID($B875,22,4))),"")</f>
        <v/>
      </c>
      <c r="W875" t="str">
        <f t="shared" si="117"/>
        <v/>
      </c>
      <c r="X875" s="5" t="str" cm="1">
        <f t="array" ref="X875">IF(R875="Control",INDEX(IC!A:A,16-BIN2DEC(MID($B875,21,4))),"")</f>
        <v>--</v>
      </c>
      <c r="Y875" s="5" t="str" cm="1">
        <f t="array" ref="Y875">IF(X875="CALL",INDEX(Subroutines!A:A,32-BIN2DEC(MID($B875,25,5))),"")</f>
        <v/>
      </c>
      <c r="Z875" s="5" t="str" cm="1">
        <f t="array" ref="Z875">IF(R875="Control",INDEX(EC!A:A,8-BIN2DEC(MID($B875,25,3))),"")</f>
        <v>--</v>
      </c>
      <c r="AA875" s="5" t="str" cm="1">
        <f t="array" ref="AA875">IF(R875="Control",INDEX(SR!A:A,4-BIN2DEC(MID($B875,28,2))),"")</f>
        <v>--</v>
      </c>
    </row>
    <row r="876" spans="1:36" x14ac:dyDescent="0.25">
      <c r="A876" s="4" t="str">
        <f t="shared" si="112"/>
        <v>36A</v>
      </c>
      <c r="B876" s="2" t="s">
        <v>814</v>
      </c>
      <c r="C876" s="35"/>
      <c r="D876" s="3"/>
      <c r="E876" s="3"/>
      <c r="F876" s="3"/>
      <c r="G876" s="3"/>
      <c r="H876" s="3">
        <f t="shared" si="113"/>
        <v>0</v>
      </c>
      <c r="I876" s="27" t="str" cm="1">
        <f t="array" ref="I876">IF(H876=0,INDEX(Source1!A:A, 32-BIN2DEC(LEFT($B876,5))),"--")</f>
        <v>B</v>
      </c>
      <c r="J876" s="63" t="str">
        <f t="shared" si="109"/>
        <v>--</v>
      </c>
      <c r="K876" s="27" t="str" cm="1">
        <f t="array" ref="K876">IF(H876=0,INDEX(Dest1!A:A,32-BIN2DEC(MID($B876,6,5))),"--")</f>
        <v>TEMP</v>
      </c>
      <c r="L876" s="27">
        <f t="shared" si="114"/>
        <v>0</v>
      </c>
      <c r="M876" s="27" t="str" cm="1">
        <f t="array" ref="M876">IF(AND(I876&lt;&gt;"CONST",L876=0),INDEX(Source2!A:A,16-BIN2DEC(MID($B876,11,4))),"--")</f>
        <v>SIGMA</v>
      </c>
      <c r="N876" s="23" t="str" cm="1">
        <f t="array" ref="N876">IF(AND(I876&lt;&gt;"CONST",L876=0),INDEX('D2'!A:A,4-BIN2DEC(MID($B876,15,2))),"--")</f>
        <v>IND</v>
      </c>
      <c r="O876" s="6">
        <f t="shared" si="115"/>
        <v>0</v>
      </c>
      <c r="P876" s="6">
        <f t="shared" si="110"/>
        <v>0</v>
      </c>
      <c r="Q876" s="6">
        <f t="shared" si="111"/>
        <v>1</v>
      </c>
      <c r="R876" s="3" t="str" cm="1">
        <f t="array" ref="R876">INDEX(Types!A:A,1+BIN2DEC(MID($B876,20,2)))</f>
        <v>Control</v>
      </c>
      <c r="S876" s="3" t="str" cm="1">
        <f t="array" ref="S876">IF(R876="ALU",INDEX(ALUOps!A:A,32-BIN2DEC(MID($B876,22,5))),"")</f>
        <v/>
      </c>
      <c r="T876" s="3" t="str" cm="1">
        <f t="array" ref="T876">IF(R876="ALU",INDEX(Tmp!A:A,4-BIN2DEC(MID($B876,27,2))),"")</f>
        <v/>
      </c>
      <c r="U876" s="6" t="str">
        <f t="shared" si="116"/>
        <v/>
      </c>
      <c r="V876" t="str" cm="1">
        <f t="array" ref="V876">IF(R876="Jump",INDEX(Jcond!A:A,16-BIN2DEC(MID($B876,22,4))),"")</f>
        <v/>
      </c>
      <c r="W876" t="str">
        <f t="shared" si="117"/>
        <v/>
      </c>
      <c r="X876" s="5" t="str" cm="1">
        <f t="array" ref="X876">IF(R876="Control",INDEX(IC!A:A,16-BIN2DEC(MID($B876,21,4))),"")</f>
        <v>--</v>
      </c>
      <c r="Y876" s="5" t="str" cm="1">
        <f t="array" ref="Y876">IF(X876="CALL",INDEX(Subroutines!A:A,32-BIN2DEC(MID($B876,25,5))),"")</f>
        <v/>
      </c>
      <c r="Z876" s="5" t="str" cm="1">
        <f t="array" ref="Z876">IF(R876="Control",INDEX(EC!A:A,8-BIN2DEC(MID($B876,25,3))),"")</f>
        <v>MW</v>
      </c>
      <c r="AA876" s="5" t="str" cm="1">
        <f t="array" ref="AA876">IF(R876="Control",INDEX(SR!A:A,4-BIN2DEC(MID($B876,28,2))),"")</f>
        <v>--</v>
      </c>
    </row>
    <row r="877" spans="1:36" s="9" customFormat="1" ht="15.75" thickBot="1" x14ac:dyDescent="0.3">
      <c r="A877" s="7" t="str">
        <f t="shared" si="112"/>
        <v>36B</v>
      </c>
      <c r="B877" s="8" t="s">
        <v>799</v>
      </c>
      <c r="C877" s="38"/>
      <c r="D877" s="10"/>
      <c r="E877" s="10"/>
      <c r="F877" s="10"/>
      <c r="G877" s="10"/>
      <c r="H877" s="10">
        <f t="shared" si="113"/>
        <v>0</v>
      </c>
      <c r="I877" s="30" t="str" cm="1">
        <f t="array" ref="I877">IF(H877=0,INDEX(Source1!A:A, 32-BIN2DEC(LEFT($B877,5))),"--")</f>
        <v>PC</v>
      </c>
      <c r="J877" s="66" t="str">
        <f t="shared" si="109"/>
        <v>--</v>
      </c>
      <c r="K877" s="30" t="str" cm="1">
        <f t="array" ref="K877">IF(H877=0,INDEX(Dest1!A:A,32-BIN2DEC(MID($B877,6,5))),"--")</f>
        <v>NULL</v>
      </c>
      <c r="L877" s="30">
        <f t="shared" si="114"/>
        <v>1</v>
      </c>
      <c r="M877" s="30" t="str" cm="1">
        <f t="array" ref="M877">IF(AND(I877&lt;&gt;"CONST",L877=0),INDEX(Source2!A:A,16-BIN2DEC(MID($B877,11,4))),"--")</f>
        <v>--</v>
      </c>
      <c r="N877" s="26" t="str" cm="1">
        <f t="array" ref="N877">IF(AND(I877&lt;&gt;"CONST",L877=0),INDEX('D2'!A:A,4-BIN2DEC(MID($B877,15,2))),"--")</f>
        <v>--</v>
      </c>
      <c r="O877" s="11">
        <f t="shared" si="115"/>
        <v>0</v>
      </c>
      <c r="P877" s="11">
        <f t="shared" si="110"/>
        <v>0</v>
      </c>
      <c r="Q877" s="11">
        <f t="shared" si="111"/>
        <v>0</v>
      </c>
      <c r="R877" s="10" t="str" cm="1">
        <f t="array" ref="R877">INDEX(Types!A:A,1+BIN2DEC(MID($B877,20,2)))</f>
        <v>Control</v>
      </c>
      <c r="S877" s="10" t="str" cm="1">
        <f t="array" ref="S877">IF(R877="ALU",INDEX(ALUOps!A:A,32-BIN2DEC(MID($B877,22,5))),"")</f>
        <v/>
      </c>
      <c r="T877" s="10" t="str" cm="1">
        <f t="array" ref="T877">IF(R877="ALU",INDEX(Tmp!A:A,4-BIN2DEC(MID($B877,27,2))),"")</f>
        <v/>
      </c>
      <c r="U877" s="11" t="str">
        <f t="shared" si="116"/>
        <v/>
      </c>
      <c r="V877" s="9" t="str" cm="1">
        <f t="array" ref="V877">IF(R877="Jump",INDEX(Jcond!A:A,16-BIN2DEC(MID($B877,22,4))),"")</f>
        <v/>
      </c>
      <c r="W877" s="9" t="str">
        <f t="shared" si="117"/>
        <v/>
      </c>
      <c r="X877" s="54" t="str" cm="1">
        <f t="array" ref="X877">IF(R877="Control",INDEX(IC!A:A,16-BIN2DEC(MID($B877,21,4))),"")</f>
        <v>--</v>
      </c>
      <c r="Y877" s="54" t="str" cm="1">
        <f t="array" ref="Y877">IF(X877="CALL",INDEX(Subroutines!A:A,32-BIN2DEC(MID($B877,25,5))),"")</f>
        <v/>
      </c>
      <c r="Z877" s="54" t="str" cm="1">
        <f t="array" ref="Z877">IF(R877="Control",INDEX(EC!A:A,8-BIN2DEC(MID($B877,25,3))),"")</f>
        <v>--</v>
      </c>
      <c r="AA877" s="54" t="str" cm="1">
        <f t="array" ref="AA877">IF(R877="Control",INDEX(SR!A:A,4-BIN2DEC(MID($B877,28,2))),"")</f>
        <v>--</v>
      </c>
      <c r="AE877" s="60"/>
    </row>
    <row r="878" spans="1:36" x14ac:dyDescent="0.25">
      <c r="A878" s="4" t="str">
        <f t="shared" si="112"/>
        <v>36C</v>
      </c>
      <c r="B878" s="2" t="s">
        <v>815</v>
      </c>
      <c r="C878" s="35"/>
      <c r="D878" s="2" t="s">
        <v>812</v>
      </c>
      <c r="E878" s="2" t="s">
        <v>936</v>
      </c>
      <c r="F878" s="2" t="s">
        <v>462</v>
      </c>
      <c r="G878" s="2"/>
      <c r="H878" s="3">
        <f t="shared" si="113"/>
        <v>0</v>
      </c>
      <c r="I878" s="27" t="str" cm="1">
        <f t="array" ref="I878">IF(H878=0,INDEX(Source1!A:A, 32-BIN2DEC(LEFT($B878,5))),"--")</f>
        <v>OP2</v>
      </c>
      <c r="J878" s="63" t="str">
        <f t="shared" si="109"/>
        <v>--</v>
      </c>
      <c r="K878" s="27" t="str" cm="1">
        <f t="array" ref="K878">IF(H878=0,INDEX(Dest1!A:A,32-BIN2DEC(MID($B878,6,5))),"--")</f>
        <v>DP</v>
      </c>
      <c r="L878" s="27">
        <f t="shared" si="114"/>
        <v>1</v>
      </c>
      <c r="M878" s="27" t="str" cm="1">
        <f t="array" ref="M878">IF(AND(I878&lt;&gt;"CONST",L878=0),INDEX(Source2!A:A,16-BIN2DEC(MID($B878,11,4))),"--")</f>
        <v>--</v>
      </c>
      <c r="N878" s="23" t="str" cm="1">
        <f t="array" ref="N878">IF(AND(I878&lt;&gt;"CONST",L878=0),INDEX('D2'!A:A,4-BIN2DEC(MID($B878,15,2))),"--")</f>
        <v>--</v>
      </c>
      <c r="O878" s="6">
        <f t="shared" si="115"/>
        <v>0</v>
      </c>
      <c r="P878" s="6">
        <f t="shared" si="110"/>
        <v>0</v>
      </c>
      <c r="Q878" s="6">
        <f t="shared" si="111"/>
        <v>0</v>
      </c>
      <c r="R878" s="3" t="str" cm="1">
        <f t="array" ref="R878">INDEX(Types!A:A,1+BIN2DEC(MID($B878,20,2)))</f>
        <v>Control</v>
      </c>
      <c r="S878" s="3" t="str" cm="1">
        <f t="array" ref="S878">IF(R878="ALU",INDEX(ALUOps!A:A,32-BIN2DEC(MID($B878,22,5))),"")</f>
        <v/>
      </c>
      <c r="T878" s="3" t="str" cm="1">
        <f t="array" ref="T878">IF(R878="ALU",INDEX(Tmp!A:A,4-BIN2DEC(MID($B878,27,2))),"")</f>
        <v/>
      </c>
      <c r="U878" s="6" t="str">
        <f t="shared" si="116"/>
        <v/>
      </c>
      <c r="V878" t="str" cm="1">
        <f t="array" ref="V878">IF(R878="Jump",INDEX(Jcond!A:A,16-BIN2DEC(MID($B878,22,4))),"")</f>
        <v/>
      </c>
      <c r="W878" t="str">
        <f t="shared" si="117"/>
        <v/>
      </c>
      <c r="X878" s="5" t="str" cm="1">
        <f t="array" ref="X878">IF(R878="Control",INDEX(IC!A:A,16-BIN2DEC(MID($B878,21,4))),"")</f>
        <v>--</v>
      </c>
      <c r="Y878" s="5" t="str" cm="1">
        <f t="array" ref="Y878">IF(X878="CALL",INDEX(Subroutines!A:A,32-BIN2DEC(MID($B878,25,5))),"")</f>
        <v/>
      </c>
      <c r="Z878" s="5" t="str" cm="1">
        <f t="array" ref="Z878">IF(R878="Control",INDEX(EC!A:A,8-BIN2DEC(MID($B878,25,3))),"")</f>
        <v>MR</v>
      </c>
      <c r="AA878" s="5" t="str" cm="1">
        <f t="array" ref="AA878">IF(R878="Control",INDEX(SR!A:A,4-BIN2DEC(MID($B878,28,2))),"")</f>
        <v>--</v>
      </c>
      <c r="AC878">
        <v>8080</v>
      </c>
      <c r="AD878" t="s">
        <v>1043</v>
      </c>
      <c r="AJ878" s="1" t="s">
        <v>813</v>
      </c>
    </row>
    <row r="879" spans="1:36" x14ac:dyDescent="0.25">
      <c r="A879" s="4" t="str">
        <f t="shared" si="112"/>
        <v>36D</v>
      </c>
      <c r="B879" s="2" t="s">
        <v>300</v>
      </c>
      <c r="C879" s="35"/>
      <c r="D879" s="3"/>
      <c r="E879" s="3"/>
      <c r="F879" s="3"/>
      <c r="G879" s="3"/>
      <c r="H879" s="3">
        <f t="shared" si="113"/>
        <v>0</v>
      </c>
      <c r="I879" s="27" t="str" cm="1">
        <f t="array" ref="I879">IF(H879=0,INDEX(Source1!A:A, 32-BIN2DEC(LEFT($B879,5))),"--")</f>
        <v>TEMP</v>
      </c>
      <c r="J879" s="63" t="str">
        <f t="shared" si="109"/>
        <v>--</v>
      </c>
      <c r="K879" s="27" t="str" cm="1">
        <f t="array" ref="K879">IF(H879=0,INDEX(Dest1!A:A,32-BIN2DEC(MID($B879,6,5))),"--")</f>
        <v>AL</v>
      </c>
      <c r="L879" s="27">
        <f t="shared" si="114"/>
        <v>1</v>
      </c>
      <c r="M879" s="27" t="str" cm="1">
        <f t="array" ref="M879">IF(AND(I879&lt;&gt;"CONST",L879=0),INDEX(Source2!A:A,16-BIN2DEC(MID($B879,11,4))),"--")</f>
        <v>--</v>
      </c>
      <c r="N879" s="23" t="str" cm="1">
        <f t="array" ref="N879">IF(AND(I879&lt;&gt;"CONST",L879=0),INDEX('D2'!A:A,4-BIN2DEC(MID($B879,15,2))),"--")</f>
        <v>--</v>
      </c>
      <c r="O879" s="6">
        <f t="shared" si="115"/>
        <v>1</v>
      </c>
      <c r="P879" s="6">
        <f t="shared" si="110"/>
        <v>0</v>
      </c>
      <c r="Q879" s="6">
        <f t="shared" si="111"/>
        <v>1</v>
      </c>
      <c r="R879" s="3" t="str" cm="1">
        <f t="array" ref="R879">INDEX(Types!A:A,1+BIN2DEC(MID($B879,20,2)))</f>
        <v>Control</v>
      </c>
      <c r="S879" s="3" t="str" cm="1">
        <f t="array" ref="S879">IF(R879="ALU",INDEX(ALUOps!A:A,32-BIN2DEC(MID($B879,22,5))),"")</f>
        <v/>
      </c>
      <c r="T879" s="3" t="str" cm="1">
        <f t="array" ref="T879">IF(R879="ALU",INDEX(Tmp!A:A,4-BIN2DEC(MID($B879,27,2))),"")</f>
        <v/>
      </c>
      <c r="U879" s="6" t="str">
        <f t="shared" si="116"/>
        <v/>
      </c>
      <c r="V879" t="str" cm="1">
        <f t="array" ref="V879">IF(R879="Jump",INDEX(Jcond!A:A,16-BIN2DEC(MID($B879,22,4))),"")</f>
        <v/>
      </c>
      <c r="W879" t="str">
        <f t="shared" si="117"/>
        <v/>
      </c>
      <c r="X879" s="5" t="str" cm="1">
        <f t="array" ref="X879">IF(R879="Control",INDEX(IC!A:A,16-BIN2DEC(MID($B879,21,4))),"")</f>
        <v>--</v>
      </c>
      <c r="Y879" s="5" t="str" cm="1">
        <f t="array" ref="Y879">IF(X879="CALL",INDEX(Subroutines!A:A,32-BIN2DEC(MID($B879,25,5))),"")</f>
        <v/>
      </c>
      <c r="Z879" s="5" t="str" cm="1">
        <f t="array" ref="Z879">IF(R879="Control",INDEX(EC!A:A,8-BIN2DEC(MID($B879,25,3))),"")</f>
        <v>--</v>
      </c>
      <c r="AA879" s="5" t="str" cm="1">
        <f t="array" ref="AA879">IF(R879="Control",INDEX(SR!A:A,4-BIN2DEC(MID($B879,28,2))),"")</f>
        <v>--</v>
      </c>
    </row>
    <row r="880" spans="1:36" s="15" customFormat="1" x14ac:dyDescent="0.25">
      <c r="A880" s="12" t="str">
        <f t="shared" si="112"/>
        <v>36E</v>
      </c>
      <c r="B880" s="13" t="s">
        <v>4</v>
      </c>
      <c r="C880" s="36"/>
      <c r="D880" s="14"/>
      <c r="E880" s="14"/>
      <c r="F880" s="14"/>
      <c r="G880" s="14"/>
      <c r="H880" s="14">
        <f t="shared" si="113"/>
        <v>1</v>
      </c>
      <c r="I880" s="28" t="str" cm="1">
        <f t="array" ref="I880">IF(H880=0,INDEX(Source1!A:A, 32-BIN2DEC(LEFT($B880,5))),"--")</f>
        <v>--</v>
      </c>
      <c r="J880" s="64" t="str">
        <f t="shared" si="109"/>
        <v>--</v>
      </c>
      <c r="K880" s="28" t="str" cm="1">
        <f t="array" ref="K880">IF(H880=0,INDEX(Dest1!A:A,32-BIN2DEC(MID($B880,6,5))),"--")</f>
        <v>--</v>
      </c>
      <c r="L880" s="28">
        <f t="shared" si="114"/>
        <v>1</v>
      </c>
      <c r="M880" s="28" t="str" cm="1">
        <f t="array" ref="M880">IF(AND(I880&lt;&gt;"CONST",L880=0),INDEX(Source2!A:A,16-BIN2DEC(MID($B880,11,4))),"--")</f>
        <v>--</v>
      </c>
      <c r="N880" s="24" t="str" cm="1">
        <f t="array" ref="N880">IF(AND(I880&lt;&gt;"CONST",L880=0),INDEX('D2'!A:A,4-BIN2DEC(MID($B880,15,2))),"--")</f>
        <v>--</v>
      </c>
      <c r="O880" s="16">
        <f t="shared" si="115"/>
        <v>0</v>
      </c>
      <c r="P880" s="16">
        <f t="shared" si="110"/>
        <v>0</v>
      </c>
      <c r="Q880" s="16">
        <f t="shared" si="111"/>
        <v>0</v>
      </c>
      <c r="R880" s="14" t="str" cm="1">
        <f t="array" ref="R880">INDEX(Types!A:A,1+BIN2DEC(MID($B880,20,2)))</f>
        <v>Control</v>
      </c>
      <c r="S880" s="14" t="str" cm="1">
        <f t="array" ref="S880">IF(R880="ALU",INDEX(ALUOps!A:A,32-BIN2DEC(MID($B880,22,5))),"")</f>
        <v/>
      </c>
      <c r="T880" s="14" t="str" cm="1">
        <f t="array" ref="T880">IF(R880="ALU",INDEX(Tmp!A:A,4-BIN2DEC(MID($B880,27,2))),"")</f>
        <v/>
      </c>
      <c r="U880" s="16" t="str">
        <f t="shared" si="116"/>
        <v/>
      </c>
      <c r="V880" s="15" t="str" cm="1">
        <f t="array" ref="V880">IF(R880="Jump",INDEX(Jcond!A:A,16-BIN2DEC(MID($B880,22,4))),"")</f>
        <v/>
      </c>
      <c r="W880" s="15" t="str">
        <f t="shared" si="117"/>
        <v/>
      </c>
      <c r="X880" s="52" t="str" cm="1">
        <f t="array" ref="X880">IF(R880="Control",INDEX(IC!A:A,16-BIN2DEC(MID($B880,21,4))),"")</f>
        <v>--</v>
      </c>
      <c r="Y880" s="52" t="str" cm="1">
        <f t="array" ref="Y880">IF(X880="CALL",INDEX(Subroutines!A:A,32-BIN2DEC(MID($B880,25,5))),"")</f>
        <v/>
      </c>
      <c r="Z880" s="52" t="str" cm="1">
        <f t="array" ref="Z880">IF(R880="Control",INDEX(EC!A:A,8-BIN2DEC(MID($B880,25,3))),"")</f>
        <v>--</v>
      </c>
      <c r="AA880" s="52" t="str" cm="1">
        <f t="array" ref="AA880">IF(R880="Control",INDEX(SR!A:A,4-BIN2DEC(MID($B880,28,2))),"")</f>
        <v>--</v>
      </c>
      <c r="AE880" s="58"/>
    </row>
    <row r="881" spans="1:36" s="20" customFormat="1" ht="15.75" thickBot="1" x14ac:dyDescent="0.3">
      <c r="A881" s="17" t="str">
        <f t="shared" si="112"/>
        <v>36F</v>
      </c>
      <c r="B881" s="18" t="s">
        <v>4</v>
      </c>
      <c r="C881" s="37"/>
      <c r="D881" s="19"/>
      <c r="E881" s="19"/>
      <c r="F881" s="19"/>
      <c r="G881" s="19"/>
      <c r="H881" s="19">
        <f t="shared" si="113"/>
        <v>1</v>
      </c>
      <c r="I881" s="29" t="str" cm="1">
        <f t="array" ref="I881">IF(H881=0,INDEX(Source1!A:A, 32-BIN2DEC(LEFT($B881,5))),"--")</f>
        <v>--</v>
      </c>
      <c r="J881" s="65" t="str">
        <f t="shared" si="109"/>
        <v>--</v>
      </c>
      <c r="K881" s="29" t="str" cm="1">
        <f t="array" ref="K881">IF(H881=0,INDEX(Dest1!A:A,32-BIN2DEC(MID($B881,6,5))),"--")</f>
        <v>--</v>
      </c>
      <c r="L881" s="29">
        <f t="shared" si="114"/>
        <v>1</v>
      </c>
      <c r="M881" s="29" t="str" cm="1">
        <f t="array" ref="M881">IF(AND(I881&lt;&gt;"CONST",L881=0),INDEX(Source2!A:A,16-BIN2DEC(MID($B881,11,4))),"--")</f>
        <v>--</v>
      </c>
      <c r="N881" s="25" t="str" cm="1">
        <f t="array" ref="N881">IF(AND(I881&lt;&gt;"CONST",L881=0),INDEX('D2'!A:A,4-BIN2DEC(MID($B881,15,2))),"--")</f>
        <v>--</v>
      </c>
      <c r="O881" s="21">
        <f t="shared" si="115"/>
        <v>0</v>
      </c>
      <c r="P881" s="21">
        <f t="shared" si="110"/>
        <v>0</v>
      </c>
      <c r="Q881" s="21">
        <f t="shared" si="111"/>
        <v>0</v>
      </c>
      <c r="R881" s="19" t="str" cm="1">
        <f t="array" ref="R881">INDEX(Types!A:A,1+BIN2DEC(MID($B881,20,2)))</f>
        <v>Control</v>
      </c>
      <c r="S881" s="19" t="str" cm="1">
        <f t="array" ref="S881">IF(R881="ALU",INDEX(ALUOps!A:A,32-BIN2DEC(MID($B881,22,5))),"")</f>
        <v/>
      </c>
      <c r="T881" s="19" t="str" cm="1">
        <f t="array" ref="T881">IF(R881="ALU",INDEX(Tmp!A:A,4-BIN2DEC(MID($B881,27,2))),"")</f>
        <v/>
      </c>
      <c r="U881" s="21" t="str">
        <f t="shared" si="116"/>
        <v/>
      </c>
      <c r="V881" s="20" t="str" cm="1">
        <f t="array" ref="V881">IF(R881="Jump",INDEX(Jcond!A:A,16-BIN2DEC(MID($B881,22,4))),"")</f>
        <v/>
      </c>
      <c r="W881" s="20" t="str">
        <f t="shared" si="117"/>
        <v/>
      </c>
      <c r="X881" s="53" t="str" cm="1">
        <f t="array" ref="X881">IF(R881="Control",INDEX(IC!A:A,16-BIN2DEC(MID($B881,21,4))),"")</f>
        <v>--</v>
      </c>
      <c r="Y881" s="53" t="str" cm="1">
        <f t="array" ref="Y881">IF(X881="CALL",INDEX(Subroutines!A:A,32-BIN2DEC(MID($B881,25,5))),"")</f>
        <v/>
      </c>
      <c r="Z881" s="53" t="str" cm="1">
        <f t="array" ref="Z881">IF(R881="Control",INDEX(EC!A:A,8-BIN2DEC(MID($B881,25,3))),"")</f>
        <v>--</v>
      </c>
      <c r="AA881" s="53" t="str" cm="1">
        <f t="array" ref="AA881">IF(R881="Control",INDEX(SR!A:A,4-BIN2DEC(MID($B881,28,2))),"")</f>
        <v>--</v>
      </c>
      <c r="AE881" s="59"/>
    </row>
    <row r="882" spans="1:36" x14ac:dyDescent="0.25">
      <c r="A882" s="4" t="str">
        <f t="shared" si="112"/>
        <v>370</v>
      </c>
      <c r="B882" s="2" t="s">
        <v>818</v>
      </c>
      <c r="C882" s="35"/>
      <c r="D882" s="2" t="s">
        <v>816</v>
      </c>
      <c r="E882" s="2" t="s">
        <v>936</v>
      </c>
      <c r="F882" s="2" t="s">
        <v>462</v>
      </c>
      <c r="G882" s="2"/>
      <c r="H882" s="3">
        <f t="shared" si="113"/>
        <v>0</v>
      </c>
      <c r="I882" s="27" t="str" cm="1">
        <f t="array" ref="I882">IF(H882=0,INDEX(Source1!A:A, 32-BIN2DEC(LEFT($B882,5))),"--")</f>
        <v>OP2</v>
      </c>
      <c r="J882" s="63" t="str">
        <f t="shared" si="109"/>
        <v>--</v>
      </c>
      <c r="K882" s="27" t="str" cm="1">
        <f t="array" ref="K882">IF(H882=0,INDEX(Dest1!A:A,32-BIN2DEC(MID($B882,6,5))),"--")</f>
        <v>DP</v>
      </c>
      <c r="L882" s="27">
        <f t="shared" si="114"/>
        <v>1</v>
      </c>
      <c r="M882" s="27" t="str" cm="1">
        <f t="array" ref="M882">IF(AND(I882&lt;&gt;"CONST",L882=0),INDEX(Source2!A:A,16-BIN2DEC(MID($B882,11,4))),"--")</f>
        <v>--</v>
      </c>
      <c r="N882" s="23" t="str" cm="1">
        <f t="array" ref="N882">IF(AND(I882&lt;&gt;"CONST",L882=0),INDEX('D2'!A:A,4-BIN2DEC(MID($B882,15,2))),"--")</f>
        <v>--</v>
      </c>
      <c r="O882" s="6">
        <f t="shared" si="115"/>
        <v>0</v>
      </c>
      <c r="P882" s="6">
        <f t="shared" si="110"/>
        <v>0</v>
      </c>
      <c r="Q882" s="6">
        <f t="shared" si="111"/>
        <v>0</v>
      </c>
      <c r="R882" s="3" t="str" cm="1">
        <f t="array" ref="R882">INDEX(Types!A:A,1+BIN2DEC(MID($B882,20,2)))</f>
        <v>Control</v>
      </c>
      <c r="S882" s="3" t="str" cm="1">
        <f t="array" ref="S882">IF(R882="ALU",INDEX(ALUOps!A:A,32-BIN2DEC(MID($B882,22,5))),"")</f>
        <v/>
      </c>
      <c r="T882" s="3" t="str" cm="1">
        <f t="array" ref="T882">IF(R882="ALU",INDEX(Tmp!A:A,4-BIN2DEC(MID($B882,27,2))),"")</f>
        <v/>
      </c>
      <c r="U882" s="6" t="str">
        <f t="shared" si="116"/>
        <v/>
      </c>
      <c r="V882" t="str" cm="1">
        <f t="array" ref="V882">IF(R882="Jump",INDEX(Jcond!A:A,16-BIN2DEC(MID($B882,22,4))),"")</f>
        <v/>
      </c>
      <c r="W882" t="str">
        <f t="shared" si="117"/>
        <v/>
      </c>
      <c r="X882" s="5" t="str" cm="1">
        <f t="array" ref="X882">IF(R882="Control",INDEX(IC!A:A,16-BIN2DEC(MID($B882,21,4))),"")</f>
        <v>--</v>
      </c>
      <c r="Y882" s="5" t="str" cm="1">
        <f t="array" ref="Y882">IF(X882="CALL",INDEX(Subroutines!A:A,32-BIN2DEC(MID($B882,25,5))),"")</f>
        <v/>
      </c>
      <c r="Z882" s="5" t="str" cm="1">
        <f t="array" ref="Z882">IF(R882="Control",INDEX(EC!A:A,8-BIN2DEC(MID($B882,25,3))),"")</f>
        <v>--</v>
      </c>
      <c r="AA882" s="5" t="str" cm="1">
        <f t="array" ref="AA882">IF(R882="Control",INDEX(SR!A:A,4-BIN2DEC(MID($B882,28,2))),"")</f>
        <v>--</v>
      </c>
      <c r="AC882">
        <v>8080</v>
      </c>
      <c r="AD882" t="s">
        <v>1044</v>
      </c>
      <c r="AJ882" s="1" t="s">
        <v>817</v>
      </c>
    </row>
    <row r="883" spans="1:36" x14ac:dyDescent="0.25">
      <c r="A883" s="4" t="str">
        <f t="shared" si="112"/>
        <v>371</v>
      </c>
      <c r="B883" s="2" t="s">
        <v>820</v>
      </c>
      <c r="C883" s="35"/>
      <c r="D883" s="3"/>
      <c r="E883" s="3"/>
      <c r="F883" s="3"/>
      <c r="G883" s="3"/>
      <c r="H883" s="3">
        <f t="shared" si="113"/>
        <v>0</v>
      </c>
      <c r="I883" s="27" t="str" cm="1">
        <f t="array" ref="I883">IF(H883=0,INDEX(Source1!A:A, 32-BIN2DEC(LEFT($B883,5))),"--")</f>
        <v>A</v>
      </c>
      <c r="J883" s="63" t="str">
        <f t="shared" si="109"/>
        <v>--</v>
      </c>
      <c r="K883" s="27" t="str" cm="1">
        <f t="array" ref="K883">IF(H883=0,INDEX(Dest1!A:A,32-BIN2DEC(MID($B883,6,5))),"--")</f>
        <v>TEMP</v>
      </c>
      <c r="L883" s="27">
        <f t="shared" si="114"/>
        <v>1</v>
      </c>
      <c r="M883" s="27" t="str" cm="1">
        <f t="array" ref="M883">IF(AND(I883&lt;&gt;"CONST",L883=0),INDEX(Source2!A:A,16-BIN2DEC(MID($B883,11,4))),"--")</f>
        <v>--</v>
      </c>
      <c r="N883" s="23" t="str" cm="1">
        <f t="array" ref="N883">IF(AND(I883&lt;&gt;"CONST",L883=0),INDEX('D2'!A:A,4-BIN2DEC(MID($B883,15,2))),"--")</f>
        <v>--</v>
      </c>
      <c r="O883" s="6">
        <f t="shared" si="115"/>
        <v>0</v>
      </c>
      <c r="P883" s="6">
        <f t="shared" si="110"/>
        <v>0</v>
      </c>
      <c r="Q883" s="6">
        <f t="shared" si="111"/>
        <v>1</v>
      </c>
      <c r="R883" s="3" t="str" cm="1">
        <f t="array" ref="R883">INDEX(Types!A:A,1+BIN2DEC(MID($B883,20,2)))</f>
        <v>Control</v>
      </c>
      <c r="S883" s="3" t="str" cm="1">
        <f t="array" ref="S883">IF(R883="ALU",INDEX(ALUOps!A:A,32-BIN2DEC(MID($B883,22,5))),"")</f>
        <v/>
      </c>
      <c r="T883" s="3" t="str" cm="1">
        <f t="array" ref="T883">IF(R883="ALU",INDEX(Tmp!A:A,4-BIN2DEC(MID($B883,27,2))),"")</f>
        <v/>
      </c>
      <c r="U883" s="6" t="str">
        <f t="shared" si="116"/>
        <v/>
      </c>
      <c r="V883" t="str" cm="1">
        <f t="array" ref="V883">IF(R883="Jump",INDEX(Jcond!A:A,16-BIN2DEC(MID($B883,22,4))),"")</f>
        <v/>
      </c>
      <c r="W883" t="str">
        <f t="shared" si="117"/>
        <v/>
      </c>
      <c r="X883" s="5" t="str" cm="1">
        <f t="array" ref="X883">IF(R883="Control",INDEX(IC!A:A,16-BIN2DEC(MID($B883,21,4))),"")</f>
        <v>--</v>
      </c>
      <c r="Y883" s="5" t="str" cm="1">
        <f t="array" ref="Y883">IF(X883="CALL",INDEX(Subroutines!A:A,32-BIN2DEC(MID($B883,25,5))),"")</f>
        <v/>
      </c>
      <c r="Z883" s="5" t="str" cm="1">
        <f t="array" ref="Z883">IF(R883="Control",INDEX(EC!A:A,8-BIN2DEC(MID($B883,25,3))),"")</f>
        <v>MW</v>
      </c>
      <c r="AA883" s="5" t="str" cm="1">
        <f t="array" ref="AA883">IF(R883="Control",INDEX(SR!A:A,4-BIN2DEC(MID($B883,28,2))),"")</f>
        <v>--</v>
      </c>
    </row>
    <row r="884" spans="1:36" x14ac:dyDescent="0.25">
      <c r="A884" s="4" t="str">
        <f t="shared" si="112"/>
        <v>372</v>
      </c>
      <c r="B884" s="2" t="s">
        <v>799</v>
      </c>
      <c r="C884" s="35"/>
      <c r="D884" s="3"/>
      <c r="E884" s="3"/>
      <c r="F884" s="3"/>
      <c r="G884" s="3"/>
      <c r="H884" s="3">
        <f t="shared" si="113"/>
        <v>0</v>
      </c>
      <c r="I884" s="27" t="str" cm="1">
        <f t="array" ref="I884">IF(H884=0,INDEX(Source1!A:A, 32-BIN2DEC(LEFT($B884,5))),"--")</f>
        <v>PC</v>
      </c>
      <c r="J884" s="63" t="str">
        <f t="shared" si="109"/>
        <v>--</v>
      </c>
      <c r="K884" s="27" t="str" cm="1">
        <f t="array" ref="K884">IF(H884=0,INDEX(Dest1!A:A,32-BIN2DEC(MID($B884,6,5))),"--")</f>
        <v>NULL</v>
      </c>
      <c r="L884" s="27">
        <f t="shared" si="114"/>
        <v>1</v>
      </c>
      <c r="M884" s="27" t="str" cm="1">
        <f t="array" ref="M884">IF(AND(I884&lt;&gt;"CONST",L884=0),INDEX(Source2!A:A,16-BIN2DEC(MID($B884,11,4))),"--")</f>
        <v>--</v>
      </c>
      <c r="N884" s="23" t="str" cm="1">
        <f t="array" ref="N884">IF(AND(I884&lt;&gt;"CONST",L884=0),INDEX('D2'!A:A,4-BIN2DEC(MID($B884,15,2))),"--")</f>
        <v>--</v>
      </c>
      <c r="O884" s="6">
        <f t="shared" si="115"/>
        <v>0</v>
      </c>
      <c r="P884" s="6">
        <f t="shared" si="110"/>
        <v>0</v>
      </c>
      <c r="Q884" s="6">
        <f t="shared" si="111"/>
        <v>0</v>
      </c>
      <c r="R884" s="3" t="str" cm="1">
        <f t="array" ref="R884">INDEX(Types!A:A,1+BIN2DEC(MID($B884,20,2)))</f>
        <v>Control</v>
      </c>
      <c r="S884" s="3" t="str" cm="1">
        <f t="array" ref="S884">IF(R884="ALU",INDEX(ALUOps!A:A,32-BIN2DEC(MID($B884,22,5))),"")</f>
        <v/>
      </c>
      <c r="T884" s="3" t="str" cm="1">
        <f t="array" ref="T884">IF(R884="ALU",INDEX(Tmp!A:A,4-BIN2DEC(MID($B884,27,2))),"")</f>
        <v/>
      </c>
      <c r="U884" s="6" t="str">
        <f t="shared" si="116"/>
        <v/>
      </c>
      <c r="V884" t="str" cm="1">
        <f t="array" ref="V884">IF(R884="Jump",INDEX(Jcond!A:A,16-BIN2DEC(MID($B884,22,4))),"")</f>
        <v/>
      </c>
      <c r="W884" t="str">
        <f t="shared" si="117"/>
        <v/>
      </c>
      <c r="X884" s="5" t="str" cm="1">
        <f t="array" ref="X884">IF(R884="Control",INDEX(IC!A:A,16-BIN2DEC(MID($B884,21,4))),"")</f>
        <v>--</v>
      </c>
      <c r="Y884" s="5" t="str" cm="1">
        <f t="array" ref="Y884">IF(X884="CALL",INDEX(Subroutines!A:A,32-BIN2DEC(MID($B884,25,5))),"")</f>
        <v/>
      </c>
      <c r="Z884" s="5" t="str" cm="1">
        <f t="array" ref="Z884">IF(R884="Control",INDEX(EC!A:A,8-BIN2DEC(MID($B884,25,3))),"")</f>
        <v>--</v>
      </c>
      <c r="AA884" s="5" t="str" cm="1">
        <f t="array" ref="AA884">IF(R884="Control",INDEX(SR!A:A,4-BIN2DEC(MID($B884,28,2))),"")</f>
        <v>--</v>
      </c>
    </row>
    <row r="885" spans="1:36" s="20" customFormat="1" ht="15.75" thickBot="1" x14ac:dyDescent="0.3">
      <c r="A885" s="17" t="str">
        <f t="shared" si="112"/>
        <v>373</v>
      </c>
      <c r="B885" s="18" t="s">
        <v>4</v>
      </c>
      <c r="C885" s="37"/>
      <c r="D885" s="19"/>
      <c r="E885" s="19"/>
      <c r="F885" s="19"/>
      <c r="G885" s="19"/>
      <c r="H885" s="19">
        <f t="shared" si="113"/>
        <v>1</v>
      </c>
      <c r="I885" s="29" t="str" cm="1">
        <f t="array" ref="I885">IF(H885=0,INDEX(Source1!A:A, 32-BIN2DEC(LEFT($B885,5))),"--")</f>
        <v>--</v>
      </c>
      <c r="J885" s="65" t="str">
        <f t="shared" si="109"/>
        <v>--</v>
      </c>
      <c r="K885" s="29" t="str" cm="1">
        <f t="array" ref="K885">IF(H885=0,INDEX(Dest1!A:A,32-BIN2DEC(MID($B885,6,5))),"--")</f>
        <v>--</v>
      </c>
      <c r="L885" s="29">
        <f t="shared" si="114"/>
        <v>1</v>
      </c>
      <c r="M885" s="29" t="str" cm="1">
        <f t="array" ref="M885">IF(AND(I885&lt;&gt;"CONST",L885=0),INDEX(Source2!A:A,16-BIN2DEC(MID($B885,11,4))),"--")</f>
        <v>--</v>
      </c>
      <c r="N885" s="25" t="str" cm="1">
        <f t="array" ref="N885">IF(AND(I885&lt;&gt;"CONST",L885=0),INDEX('D2'!A:A,4-BIN2DEC(MID($B885,15,2))),"--")</f>
        <v>--</v>
      </c>
      <c r="O885" s="21">
        <f t="shared" si="115"/>
        <v>0</v>
      </c>
      <c r="P885" s="21">
        <f t="shared" si="110"/>
        <v>0</v>
      </c>
      <c r="Q885" s="21">
        <f t="shared" si="111"/>
        <v>0</v>
      </c>
      <c r="R885" s="19" t="str" cm="1">
        <f t="array" ref="R885">INDEX(Types!A:A,1+BIN2DEC(MID($B885,20,2)))</f>
        <v>Control</v>
      </c>
      <c r="S885" s="19" t="str" cm="1">
        <f t="array" ref="S885">IF(R885="ALU",INDEX(ALUOps!A:A,32-BIN2DEC(MID($B885,22,5))),"")</f>
        <v/>
      </c>
      <c r="T885" s="19" t="str" cm="1">
        <f t="array" ref="T885">IF(R885="ALU",INDEX(Tmp!A:A,4-BIN2DEC(MID($B885,27,2))),"")</f>
        <v/>
      </c>
      <c r="U885" s="21" t="str">
        <f t="shared" si="116"/>
        <v/>
      </c>
      <c r="V885" s="20" t="str" cm="1">
        <f t="array" ref="V885">IF(R885="Jump",INDEX(Jcond!A:A,16-BIN2DEC(MID($B885,22,4))),"")</f>
        <v/>
      </c>
      <c r="W885" s="20" t="str">
        <f t="shared" si="117"/>
        <v/>
      </c>
      <c r="X885" s="53" t="str" cm="1">
        <f t="array" ref="X885">IF(R885="Control",INDEX(IC!A:A,16-BIN2DEC(MID($B885,21,4))),"")</f>
        <v>--</v>
      </c>
      <c r="Y885" s="53" t="str" cm="1">
        <f t="array" ref="Y885">IF(X885="CALL",INDEX(Subroutines!A:A,32-BIN2DEC(MID($B885,25,5))),"")</f>
        <v/>
      </c>
      <c r="Z885" s="53" t="str" cm="1">
        <f t="array" ref="Z885">IF(R885="Control",INDEX(EC!A:A,8-BIN2DEC(MID($B885,25,3))),"")</f>
        <v>--</v>
      </c>
      <c r="AA885" s="53" t="str" cm="1">
        <f t="array" ref="AA885">IF(R885="Control",INDEX(SR!A:A,4-BIN2DEC(MID($B885,28,2))),"")</f>
        <v>--</v>
      </c>
      <c r="AE885" s="59"/>
    </row>
    <row r="886" spans="1:36" x14ac:dyDescent="0.25">
      <c r="A886" s="4" t="str">
        <f t="shared" si="112"/>
        <v>374</v>
      </c>
      <c r="B886" s="2" t="s">
        <v>821</v>
      </c>
      <c r="C886" s="35"/>
      <c r="D886" s="2" t="s">
        <v>819</v>
      </c>
      <c r="E886" s="2" t="s">
        <v>936</v>
      </c>
      <c r="F886" s="2" t="s">
        <v>462</v>
      </c>
      <c r="G886" s="2"/>
      <c r="H886" s="3">
        <f t="shared" si="113"/>
        <v>0</v>
      </c>
      <c r="I886" s="27" t="str" cm="1">
        <f t="array" ref="I886">IF(H886=0,INDEX(Source1!A:A, 32-BIN2DEC(LEFT($B886,5))),"--")</f>
        <v>BP</v>
      </c>
      <c r="J886" s="63" t="str">
        <f t="shared" si="109"/>
        <v>--</v>
      </c>
      <c r="K886" s="27" t="str" cm="1">
        <f t="array" ref="K886">IF(H886=0,INDEX(Dest1!A:A,32-BIN2DEC(MID($B886,6,5))),"--")</f>
        <v>DP</v>
      </c>
      <c r="L886" s="27">
        <f t="shared" si="114"/>
        <v>0</v>
      </c>
      <c r="M886" s="27" t="str" cm="1">
        <f t="array" ref="M886">IF(AND(I886&lt;&gt;"CONST",L886=0),INDEX(Source2!A:A,16-BIN2DEC(MID($B886,11,4))),"--")</f>
        <v>B</v>
      </c>
      <c r="N886" s="23" t="str" cm="1">
        <f t="array" ref="N886">IF(AND(I886&lt;&gt;"CONST",L886=0),INDEX('D2'!A:A,4-BIN2DEC(MID($B886,15,2))),"--")</f>
        <v>tmpA</v>
      </c>
      <c r="O886" s="6">
        <f t="shared" si="115"/>
        <v>0</v>
      </c>
      <c r="P886" s="6">
        <f t="shared" si="110"/>
        <v>0</v>
      </c>
      <c r="Q886" s="6">
        <f t="shared" si="111"/>
        <v>0</v>
      </c>
      <c r="R886" s="3" t="str" cm="1">
        <f t="array" ref="R886">INDEX(Types!A:A,1+BIN2DEC(MID($B886,20,2)))</f>
        <v>Control</v>
      </c>
      <c r="S886" s="3" t="str" cm="1">
        <f t="array" ref="S886">IF(R886="ALU",INDEX(ALUOps!A:A,32-BIN2DEC(MID($B886,22,5))),"")</f>
        <v/>
      </c>
      <c r="T886" s="3" t="str" cm="1">
        <f t="array" ref="T886">IF(R886="ALU",INDEX(Tmp!A:A,4-BIN2DEC(MID($B886,27,2))),"")</f>
        <v/>
      </c>
      <c r="U886" s="6" t="str">
        <f t="shared" si="116"/>
        <v/>
      </c>
      <c r="V886" t="str" cm="1">
        <f t="array" ref="V886">IF(R886="Jump",INDEX(Jcond!A:A,16-BIN2DEC(MID($B886,22,4))),"")</f>
        <v/>
      </c>
      <c r="W886" t="str">
        <f t="shared" si="117"/>
        <v/>
      </c>
      <c r="X886" s="5" t="str" cm="1">
        <f t="array" ref="X886">IF(R886="Control",INDEX(IC!A:A,16-BIN2DEC(MID($B886,21,4))),"")</f>
        <v>--</v>
      </c>
      <c r="Y886" s="5" t="str" cm="1">
        <f t="array" ref="Y886">IF(X886="CALL",INDEX(Subroutines!A:A,32-BIN2DEC(MID($B886,25,5))),"")</f>
        <v/>
      </c>
      <c r="Z886" s="5" t="str" cm="1">
        <f t="array" ref="Z886">IF(R886="Control",INDEX(EC!A:A,8-BIN2DEC(MID($B886,25,3))),"")</f>
        <v>MR</v>
      </c>
      <c r="AA886" s="5" t="str" cm="1">
        <f t="array" ref="AA886">IF(R886="Control",INDEX(SR!A:A,4-BIN2DEC(MID($B886,28,2))),"")</f>
        <v>--</v>
      </c>
      <c r="AC886">
        <v>8080</v>
      </c>
      <c r="AD886" t="s">
        <v>1045</v>
      </c>
      <c r="AJ886" s="1" t="s">
        <v>319</v>
      </c>
    </row>
    <row r="887" spans="1:36" x14ac:dyDescent="0.25">
      <c r="A887" s="4" t="str">
        <f t="shared" si="112"/>
        <v>375</v>
      </c>
      <c r="B887" s="2" t="s">
        <v>823</v>
      </c>
      <c r="C887" s="35"/>
      <c r="D887" s="3"/>
      <c r="E887" s="3"/>
      <c r="F887" s="3"/>
      <c r="G887" s="3"/>
      <c r="H887" s="3">
        <f t="shared" si="113"/>
        <v>0</v>
      </c>
      <c r="I887" s="27" t="str" cm="1">
        <f t="array" ref="I887">IF(H887=0,INDEX(Source1!A:A, 32-BIN2DEC(LEFT($B887,5))),"--")</f>
        <v>TEMP</v>
      </c>
      <c r="J887" s="63" t="str">
        <f t="shared" si="109"/>
        <v>--</v>
      </c>
      <c r="K887" s="27" t="str" cm="1">
        <f t="array" ref="K887">IF(H887=0,INDEX(Dest1!A:A,32-BIN2DEC(MID($B887,6,5))),"--")</f>
        <v>B</v>
      </c>
      <c r="L887" s="27">
        <f t="shared" si="114"/>
        <v>0</v>
      </c>
      <c r="M887" s="27" t="str" cm="1">
        <f t="array" ref="M887">IF(AND(I887&lt;&gt;"CONST",L887=0),INDEX(Source2!A:A,16-BIN2DEC(MID($B887,11,4))),"--")</f>
        <v>BP</v>
      </c>
      <c r="N887" s="23" t="str" cm="1">
        <f t="array" ref="N887">IF(AND(I887&lt;&gt;"CONST",L887=0),INDEX('D2'!A:A,4-BIN2DEC(MID($B887,15,2))),"--")</f>
        <v>tmpB</v>
      </c>
      <c r="O887" s="6">
        <f t="shared" si="115"/>
        <v>1</v>
      </c>
      <c r="P887" s="6">
        <f t="shared" si="110"/>
        <v>0</v>
      </c>
      <c r="Q887" s="6">
        <f t="shared" si="111"/>
        <v>0</v>
      </c>
      <c r="R887" s="3" t="str" cm="1">
        <f t="array" ref="R887">INDEX(Types!A:A,1+BIN2DEC(MID($B887,20,2)))</f>
        <v>ALU</v>
      </c>
      <c r="S887" s="3" t="str" cm="1">
        <f t="array" ref="S887">IF(R887="ALU",INDEX(ALUOps!A:A,32-BIN2DEC(MID($B887,22,5))),"")</f>
        <v>PASS</v>
      </c>
      <c r="T887" s="3" t="str" cm="1">
        <f t="array" ref="T887">IF(R887="ALU",INDEX(Tmp!A:A,4-BIN2DEC(MID($B887,27,2))),"")</f>
        <v>tmpB</v>
      </c>
      <c r="U887" s="6">
        <f t="shared" si="116"/>
        <v>0</v>
      </c>
      <c r="V887" t="str" cm="1">
        <f t="array" ref="V887">IF(R887="Jump",INDEX(Jcond!A:A,16-BIN2DEC(MID($B887,22,4))),"")</f>
        <v/>
      </c>
      <c r="W887" t="str">
        <f t="shared" si="117"/>
        <v/>
      </c>
      <c r="X887" s="5" t="str" cm="1">
        <f t="array" ref="X887">IF(R887="Control",INDEX(IC!A:A,16-BIN2DEC(MID($B887,21,4))),"")</f>
        <v/>
      </c>
      <c r="Y887" s="5" t="str" cm="1">
        <f t="array" ref="Y887">IF(X887="CALL",INDEX(Subroutines!A:A,32-BIN2DEC(MID($B887,25,5))),"")</f>
        <v/>
      </c>
      <c r="Z887" s="5" t="str" cm="1">
        <f t="array" ref="Z887">IF(R887="Control",INDEX(EC!A:A,8-BIN2DEC(MID($B887,25,3))),"")</f>
        <v/>
      </c>
      <c r="AA887" s="5" t="str" cm="1">
        <f t="array" ref="AA887">IF(R887="Control",INDEX(SR!A:A,4-BIN2DEC(MID($B887,28,2))),"")</f>
        <v/>
      </c>
    </row>
    <row r="888" spans="1:36" x14ac:dyDescent="0.25">
      <c r="A888" s="4" t="str">
        <f t="shared" si="112"/>
        <v>376</v>
      </c>
      <c r="B888" s="2" t="s">
        <v>824</v>
      </c>
      <c r="C888" s="35"/>
      <c r="D888" s="3"/>
      <c r="E888" s="3"/>
      <c r="F888" s="3"/>
      <c r="G888" s="3"/>
      <c r="H888" s="3">
        <f t="shared" si="113"/>
        <v>0</v>
      </c>
      <c r="I888" s="27" t="str" cm="1">
        <f t="array" ref="I888">IF(H888=0,INDEX(Source1!A:A, 32-BIN2DEC(LEFT($B888,5))),"--")</f>
        <v>tmpA</v>
      </c>
      <c r="J888" s="63" t="str">
        <f t="shared" si="109"/>
        <v>--</v>
      </c>
      <c r="K888" s="27" t="str" cm="1">
        <f t="array" ref="K888">IF(H888=0,INDEX(Dest1!A:A,32-BIN2DEC(MID($B888,6,5))),"--")</f>
        <v>TEMP</v>
      </c>
      <c r="L888" s="27">
        <f t="shared" si="114"/>
        <v>0</v>
      </c>
      <c r="M888" s="27" t="str" cm="1">
        <f t="array" ref="M888">IF(AND(I888&lt;&gt;"CONST",L888=0),INDEX(Source2!A:A,16-BIN2DEC(MID($B888,11,4))),"--")</f>
        <v>SIGMA</v>
      </c>
      <c r="N888" s="23" t="str" cm="1">
        <f t="array" ref="N888">IF(AND(I888&lt;&gt;"CONST",L888=0),INDEX('D2'!A:A,4-BIN2DEC(MID($B888,15,2))),"--")</f>
        <v>IND</v>
      </c>
      <c r="O888" s="6">
        <f t="shared" si="115"/>
        <v>0</v>
      </c>
      <c r="P888" s="6">
        <f t="shared" si="110"/>
        <v>0</v>
      </c>
      <c r="Q888" s="6">
        <f t="shared" si="111"/>
        <v>1</v>
      </c>
      <c r="R888" s="3" t="str" cm="1">
        <f t="array" ref="R888">INDEX(Types!A:A,1+BIN2DEC(MID($B888,20,2)))</f>
        <v>Control</v>
      </c>
      <c r="S888" s="3" t="str" cm="1">
        <f t="array" ref="S888">IF(R888="ALU",INDEX(ALUOps!A:A,32-BIN2DEC(MID($B888,22,5))),"")</f>
        <v/>
      </c>
      <c r="T888" s="3" t="str" cm="1">
        <f t="array" ref="T888">IF(R888="ALU",INDEX(Tmp!A:A,4-BIN2DEC(MID($B888,27,2))),"")</f>
        <v/>
      </c>
      <c r="U888" s="6" t="str">
        <f t="shared" si="116"/>
        <v/>
      </c>
      <c r="V888" t="str" cm="1">
        <f t="array" ref="V888">IF(R888="Jump",INDEX(Jcond!A:A,16-BIN2DEC(MID($B888,22,4))),"")</f>
        <v/>
      </c>
      <c r="W888" t="str">
        <f t="shared" si="117"/>
        <v/>
      </c>
      <c r="X888" s="5" t="str" cm="1">
        <f t="array" ref="X888">IF(R888="Control",INDEX(IC!A:A,16-BIN2DEC(MID($B888,21,4))),"")</f>
        <v>--</v>
      </c>
      <c r="Y888" s="5" t="str" cm="1">
        <f t="array" ref="Y888">IF(X888="CALL",INDEX(Subroutines!A:A,32-BIN2DEC(MID($B888,25,5))),"")</f>
        <v/>
      </c>
      <c r="Z888" s="5" t="str" cm="1">
        <f t="array" ref="Z888">IF(R888="Control",INDEX(EC!A:A,8-BIN2DEC(MID($B888,25,3))),"")</f>
        <v>MW</v>
      </c>
      <c r="AA888" s="5" t="str" cm="1">
        <f t="array" ref="AA888">IF(R888="Control",INDEX(SR!A:A,4-BIN2DEC(MID($B888,28,2))),"")</f>
        <v>--</v>
      </c>
    </row>
    <row r="889" spans="1:36" s="9" customFormat="1" ht="15.75" thickBot="1" x14ac:dyDescent="0.3">
      <c r="A889" s="7" t="str">
        <f t="shared" si="112"/>
        <v>377</v>
      </c>
      <c r="B889" s="8" t="s">
        <v>799</v>
      </c>
      <c r="C889" s="38"/>
      <c r="D889" s="10"/>
      <c r="E889" s="10"/>
      <c r="F889" s="10"/>
      <c r="G889" s="10"/>
      <c r="H889" s="10">
        <f t="shared" si="113"/>
        <v>0</v>
      </c>
      <c r="I889" s="30" t="str" cm="1">
        <f t="array" ref="I889">IF(H889=0,INDEX(Source1!A:A, 32-BIN2DEC(LEFT($B889,5))),"--")</f>
        <v>PC</v>
      </c>
      <c r="J889" s="66" t="str">
        <f t="shared" si="109"/>
        <v>--</v>
      </c>
      <c r="K889" s="30" t="str" cm="1">
        <f t="array" ref="K889">IF(H889=0,INDEX(Dest1!A:A,32-BIN2DEC(MID($B889,6,5))),"--")</f>
        <v>NULL</v>
      </c>
      <c r="L889" s="30">
        <f t="shared" si="114"/>
        <v>1</v>
      </c>
      <c r="M889" s="30" t="str" cm="1">
        <f t="array" ref="M889">IF(AND(I889&lt;&gt;"CONST",L889=0),INDEX(Source2!A:A,16-BIN2DEC(MID($B889,11,4))),"--")</f>
        <v>--</v>
      </c>
      <c r="N889" s="26" t="str" cm="1">
        <f t="array" ref="N889">IF(AND(I889&lt;&gt;"CONST",L889=0),INDEX('D2'!A:A,4-BIN2DEC(MID($B889,15,2))),"--")</f>
        <v>--</v>
      </c>
      <c r="O889" s="11">
        <f t="shared" si="115"/>
        <v>0</v>
      </c>
      <c r="P889" s="11">
        <f t="shared" si="110"/>
        <v>0</v>
      </c>
      <c r="Q889" s="11">
        <f t="shared" si="111"/>
        <v>0</v>
      </c>
      <c r="R889" s="10" t="str" cm="1">
        <f t="array" ref="R889">INDEX(Types!A:A,1+BIN2DEC(MID($B889,20,2)))</f>
        <v>Control</v>
      </c>
      <c r="S889" s="10" t="str" cm="1">
        <f t="array" ref="S889">IF(R889="ALU",INDEX(ALUOps!A:A,32-BIN2DEC(MID($B889,22,5))),"")</f>
        <v/>
      </c>
      <c r="T889" s="10" t="str" cm="1">
        <f t="array" ref="T889">IF(R889="ALU",INDEX(Tmp!A:A,4-BIN2DEC(MID($B889,27,2))),"")</f>
        <v/>
      </c>
      <c r="U889" s="11" t="str">
        <f t="shared" si="116"/>
        <v/>
      </c>
      <c r="V889" s="9" t="str" cm="1">
        <f t="array" ref="V889">IF(R889="Jump",INDEX(Jcond!A:A,16-BIN2DEC(MID($B889,22,4))),"")</f>
        <v/>
      </c>
      <c r="W889" s="9" t="str">
        <f t="shared" si="117"/>
        <v/>
      </c>
      <c r="X889" s="54" t="str" cm="1">
        <f t="array" ref="X889">IF(R889="Control",INDEX(IC!A:A,16-BIN2DEC(MID($B889,21,4))),"")</f>
        <v>--</v>
      </c>
      <c r="Y889" s="54" t="str" cm="1">
        <f t="array" ref="Y889">IF(X889="CALL",INDEX(Subroutines!A:A,32-BIN2DEC(MID($B889,25,5))),"")</f>
        <v/>
      </c>
      <c r="Z889" s="54" t="str" cm="1">
        <f t="array" ref="Z889">IF(R889="Control",INDEX(EC!A:A,8-BIN2DEC(MID($B889,25,3))),"")</f>
        <v>--</v>
      </c>
      <c r="AA889" s="54" t="str" cm="1">
        <f t="array" ref="AA889">IF(R889="Control",INDEX(SR!A:A,4-BIN2DEC(MID($B889,28,2))),"")</f>
        <v>--</v>
      </c>
      <c r="AE889" s="60"/>
    </row>
    <row r="890" spans="1:36" x14ac:dyDescent="0.25">
      <c r="A890" s="4" t="str">
        <f t="shared" si="112"/>
        <v>378</v>
      </c>
      <c r="B890" s="2" t="s">
        <v>825</v>
      </c>
      <c r="C890" s="35"/>
      <c r="D890" s="2" t="s">
        <v>822</v>
      </c>
      <c r="E890" s="2" t="s">
        <v>936</v>
      </c>
      <c r="F890" s="2" t="s">
        <v>462</v>
      </c>
      <c r="G890" s="2"/>
      <c r="H890" s="3">
        <f t="shared" si="113"/>
        <v>0</v>
      </c>
      <c r="I890" s="27" t="str" cm="1">
        <f t="array" ref="I890">IF(H890=0,INDEX(Source1!A:A, 32-BIN2DEC(LEFT($B890,5))),"--")</f>
        <v>B</v>
      </c>
      <c r="J890" s="63" t="str">
        <f t="shared" si="109"/>
        <v>--</v>
      </c>
      <c r="K890" s="27" t="str" cm="1">
        <f t="array" ref="K890">IF(H890=0,INDEX(Dest1!A:A,32-BIN2DEC(MID($B890,6,5))),"--")</f>
        <v>tmpA</v>
      </c>
      <c r="L890" s="27">
        <f t="shared" si="114"/>
        <v>1</v>
      </c>
      <c r="M890" s="27" t="str" cm="1">
        <f t="array" ref="M890">IF(AND(I890&lt;&gt;"CONST",L890=0),INDEX(Source2!A:A,16-BIN2DEC(MID($B890,11,4))),"--")</f>
        <v>--</v>
      </c>
      <c r="N890" s="23" t="str" cm="1">
        <f t="array" ref="N890">IF(AND(I890&lt;&gt;"CONST",L890=0),INDEX('D2'!A:A,4-BIN2DEC(MID($B890,15,2))),"--")</f>
        <v>--</v>
      </c>
      <c r="O890" s="6">
        <f t="shared" si="115"/>
        <v>0</v>
      </c>
      <c r="P890" s="6">
        <f t="shared" si="110"/>
        <v>0</v>
      </c>
      <c r="Q890" s="6">
        <f t="shared" si="111"/>
        <v>0</v>
      </c>
      <c r="R890" s="3" t="str" cm="1">
        <f t="array" ref="R890">INDEX(Types!A:A,1+BIN2DEC(MID($B890,20,2)))</f>
        <v>Control</v>
      </c>
      <c r="S890" s="3" t="str" cm="1">
        <f t="array" ref="S890">IF(R890="ALU",INDEX(ALUOps!A:A,32-BIN2DEC(MID($B890,22,5))),"")</f>
        <v/>
      </c>
      <c r="T890" s="3" t="str" cm="1">
        <f t="array" ref="T890">IF(R890="ALU",INDEX(Tmp!A:A,4-BIN2DEC(MID($B890,27,2))),"")</f>
        <v/>
      </c>
      <c r="U890" s="6" t="str">
        <f t="shared" si="116"/>
        <v/>
      </c>
      <c r="V890" t="str" cm="1">
        <f t="array" ref="V890">IF(R890="Jump",INDEX(Jcond!A:A,16-BIN2DEC(MID($B890,22,4))),"")</f>
        <v/>
      </c>
      <c r="W890" t="str">
        <f t="shared" si="117"/>
        <v/>
      </c>
      <c r="X890" s="5" t="str" cm="1">
        <f t="array" ref="X890">IF(R890="Control",INDEX(IC!A:A,16-BIN2DEC(MID($B890,21,4))),"")</f>
        <v>--</v>
      </c>
      <c r="Y890" s="5" t="str" cm="1">
        <f t="array" ref="Y890">IF(X890="CALL",INDEX(Subroutines!A:A,32-BIN2DEC(MID($B890,25,5))),"")</f>
        <v/>
      </c>
      <c r="Z890" s="5" t="str" cm="1">
        <f t="array" ref="Z890">IF(R890="Control",INDEX(EC!A:A,8-BIN2DEC(MID($B890,25,3))),"")</f>
        <v>--</v>
      </c>
      <c r="AA890" s="5" t="str" cm="1">
        <f t="array" ref="AA890">IF(R890="Control",INDEX(SR!A:A,4-BIN2DEC(MID($B890,28,2))),"")</f>
        <v>--</v>
      </c>
      <c r="AC890">
        <v>8080</v>
      </c>
      <c r="AD890" t="s">
        <v>1046</v>
      </c>
      <c r="AE890" s="1" t="s">
        <v>1180</v>
      </c>
      <c r="AJ890" s="1" t="s">
        <v>342</v>
      </c>
    </row>
    <row r="891" spans="1:36" x14ac:dyDescent="0.25">
      <c r="A891" s="4" t="str">
        <f t="shared" si="112"/>
        <v>379</v>
      </c>
      <c r="B891" s="2" t="s">
        <v>827</v>
      </c>
      <c r="C891" s="35"/>
      <c r="D891" s="3"/>
      <c r="E891" s="3"/>
      <c r="F891" s="3"/>
      <c r="G891" s="3"/>
      <c r="H891" s="3">
        <f t="shared" si="113"/>
        <v>0</v>
      </c>
      <c r="I891" s="27" t="str" cm="1">
        <f t="array" ref="I891">IF(H891=0,INDEX(Source1!A:A, 32-BIN2DEC(LEFT($B891,5))),"--")</f>
        <v>D</v>
      </c>
      <c r="J891" s="63" t="str">
        <f t="shared" si="109"/>
        <v>--</v>
      </c>
      <c r="K891" s="27" t="str" cm="1">
        <f t="array" ref="K891">IF(H891=0,INDEX(Dest1!A:A,32-BIN2DEC(MID($B891,6,5))),"--")</f>
        <v>B</v>
      </c>
      <c r="L891" s="27">
        <f t="shared" si="114"/>
        <v>1</v>
      </c>
      <c r="M891" s="27" t="str" cm="1">
        <f t="array" ref="M891">IF(AND(I891&lt;&gt;"CONST",L891=0),INDEX(Source2!A:A,16-BIN2DEC(MID($B891,11,4))),"--")</f>
        <v>--</v>
      </c>
      <c r="N891" s="23" t="str" cm="1">
        <f t="array" ref="N891">IF(AND(I891&lt;&gt;"CONST",L891=0),INDEX('D2'!A:A,4-BIN2DEC(MID($B891,15,2))),"--")</f>
        <v>--</v>
      </c>
      <c r="O891" s="6">
        <f t="shared" si="115"/>
        <v>0</v>
      </c>
      <c r="P891" s="6">
        <f t="shared" si="110"/>
        <v>0</v>
      </c>
      <c r="Q891" s="6">
        <f t="shared" si="111"/>
        <v>1</v>
      </c>
      <c r="R891" s="3" t="str" cm="1">
        <f t="array" ref="R891">INDEX(Types!A:A,1+BIN2DEC(MID($B891,20,2)))</f>
        <v>Control</v>
      </c>
      <c r="S891" s="3" t="str" cm="1">
        <f t="array" ref="S891">IF(R891="ALU",INDEX(ALUOps!A:A,32-BIN2DEC(MID($B891,22,5))),"")</f>
        <v/>
      </c>
      <c r="T891" s="3" t="str" cm="1">
        <f t="array" ref="T891">IF(R891="ALU",INDEX(Tmp!A:A,4-BIN2DEC(MID($B891,27,2))),"")</f>
        <v/>
      </c>
      <c r="U891" s="6" t="str">
        <f t="shared" si="116"/>
        <v/>
      </c>
      <c r="V891" t="str" cm="1">
        <f t="array" ref="V891">IF(R891="Jump",INDEX(Jcond!A:A,16-BIN2DEC(MID($B891,22,4))),"")</f>
        <v/>
      </c>
      <c r="W891" t="str">
        <f t="shared" si="117"/>
        <v/>
      </c>
      <c r="X891" s="5" t="str" cm="1">
        <f t="array" ref="X891">IF(R891="Control",INDEX(IC!A:A,16-BIN2DEC(MID($B891,21,4))),"")</f>
        <v>--</v>
      </c>
      <c r="Y891" s="5" t="str" cm="1">
        <f t="array" ref="Y891">IF(X891="CALL",INDEX(Subroutines!A:A,32-BIN2DEC(MID($B891,25,5))),"")</f>
        <v/>
      </c>
      <c r="Z891" s="5" t="str" cm="1">
        <f t="array" ref="Z891">IF(R891="Control",INDEX(EC!A:A,8-BIN2DEC(MID($B891,25,3))),"")</f>
        <v>--</v>
      </c>
      <c r="AA891" s="5" t="str" cm="1">
        <f t="array" ref="AA891">IF(R891="Control",INDEX(SR!A:A,4-BIN2DEC(MID($B891,28,2))),"")</f>
        <v>--</v>
      </c>
    </row>
    <row r="892" spans="1:36" x14ac:dyDescent="0.25">
      <c r="A892" s="4" t="str">
        <f t="shared" si="112"/>
        <v>37A</v>
      </c>
      <c r="B892" s="2" t="s">
        <v>828</v>
      </c>
      <c r="C892" s="35"/>
      <c r="D892" s="3"/>
      <c r="E892" s="3"/>
      <c r="F892" s="3"/>
      <c r="G892" s="3"/>
      <c r="H892" s="3">
        <f t="shared" si="113"/>
        <v>0</v>
      </c>
      <c r="I892" s="27" t="str" cm="1">
        <f t="array" ref="I892">IF(H892=0,INDEX(Source1!A:A, 32-BIN2DEC(LEFT($B892,5))),"--")</f>
        <v>tmpA</v>
      </c>
      <c r="J892" s="63" t="str">
        <f t="shared" si="109"/>
        <v>--</v>
      </c>
      <c r="K892" s="27" t="str" cm="1">
        <f t="array" ref="K892">IF(H892=0,INDEX(Dest1!A:A,32-BIN2DEC(MID($B892,6,5))),"--")</f>
        <v>D</v>
      </c>
      <c r="L892" s="27">
        <f t="shared" si="114"/>
        <v>1</v>
      </c>
      <c r="M892" s="27" t="str" cm="1">
        <f t="array" ref="M892">IF(AND(I892&lt;&gt;"CONST",L892=0),INDEX(Source2!A:A,16-BIN2DEC(MID($B892,11,4))),"--")</f>
        <v>--</v>
      </c>
      <c r="N892" s="23" t="str" cm="1">
        <f t="array" ref="N892">IF(AND(I892&lt;&gt;"CONST",L892=0),INDEX('D2'!A:A,4-BIN2DEC(MID($B892,15,2))),"--")</f>
        <v>--</v>
      </c>
      <c r="O892" s="6">
        <f t="shared" si="115"/>
        <v>0</v>
      </c>
      <c r="P892" s="6">
        <f t="shared" si="110"/>
        <v>0</v>
      </c>
      <c r="Q892" s="6">
        <f t="shared" si="111"/>
        <v>0</v>
      </c>
      <c r="R892" s="3" t="str" cm="1">
        <f t="array" ref="R892">INDEX(Types!A:A,1+BIN2DEC(MID($B892,20,2)))</f>
        <v>Control</v>
      </c>
      <c r="S892" s="3" t="str" cm="1">
        <f t="array" ref="S892">IF(R892="ALU",INDEX(ALUOps!A:A,32-BIN2DEC(MID($B892,22,5))),"")</f>
        <v/>
      </c>
      <c r="T892" s="3" t="str" cm="1">
        <f t="array" ref="T892">IF(R892="ALU",INDEX(Tmp!A:A,4-BIN2DEC(MID($B892,27,2))),"")</f>
        <v/>
      </c>
      <c r="U892" s="6" t="str">
        <f t="shared" si="116"/>
        <v/>
      </c>
      <c r="V892" t="str" cm="1">
        <f t="array" ref="V892">IF(R892="Jump",INDEX(Jcond!A:A,16-BIN2DEC(MID($B892,22,4))),"")</f>
        <v/>
      </c>
      <c r="W892" t="str">
        <f t="shared" si="117"/>
        <v/>
      </c>
      <c r="X892" s="5" t="str" cm="1">
        <f t="array" ref="X892">IF(R892="Control",INDEX(IC!A:A,16-BIN2DEC(MID($B892,21,4))),"")</f>
        <v>--</v>
      </c>
      <c r="Y892" s="5" t="str" cm="1">
        <f t="array" ref="Y892">IF(X892="CALL",INDEX(Subroutines!A:A,32-BIN2DEC(MID($B892,25,5))),"")</f>
        <v/>
      </c>
      <c r="Z892" s="5" t="str" cm="1">
        <f t="array" ref="Z892">IF(R892="Control",INDEX(EC!A:A,8-BIN2DEC(MID($B892,25,3))),"")</f>
        <v>--</v>
      </c>
      <c r="AA892" s="5" t="str" cm="1">
        <f t="array" ref="AA892">IF(R892="Control",INDEX(SR!A:A,4-BIN2DEC(MID($B892,28,2))),"")</f>
        <v>--</v>
      </c>
    </row>
    <row r="893" spans="1:36" s="20" customFormat="1" ht="15.75" thickBot="1" x14ac:dyDescent="0.3">
      <c r="A893" s="17" t="str">
        <f t="shared" si="112"/>
        <v>37B</v>
      </c>
      <c r="B893" s="18" t="s">
        <v>4</v>
      </c>
      <c r="C893" s="37"/>
      <c r="D893" s="19"/>
      <c r="E893" s="19"/>
      <c r="F893" s="19"/>
      <c r="G893" s="19"/>
      <c r="H893" s="19">
        <f t="shared" si="113"/>
        <v>1</v>
      </c>
      <c r="I893" s="29" t="str" cm="1">
        <f t="array" ref="I893">IF(H893=0,INDEX(Source1!A:A, 32-BIN2DEC(LEFT($B893,5))),"--")</f>
        <v>--</v>
      </c>
      <c r="J893" s="65" t="str">
        <f t="shared" si="109"/>
        <v>--</v>
      </c>
      <c r="K893" s="29" t="str" cm="1">
        <f t="array" ref="K893">IF(H893=0,INDEX(Dest1!A:A,32-BIN2DEC(MID($B893,6,5))),"--")</f>
        <v>--</v>
      </c>
      <c r="L893" s="29">
        <f t="shared" si="114"/>
        <v>1</v>
      </c>
      <c r="M893" s="29" t="str" cm="1">
        <f t="array" ref="M893">IF(AND(I893&lt;&gt;"CONST",L893=0),INDEX(Source2!A:A,16-BIN2DEC(MID($B893,11,4))),"--")</f>
        <v>--</v>
      </c>
      <c r="N893" s="25" t="str" cm="1">
        <f t="array" ref="N893">IF(AND(I893&lt;&gt;"CONST",L893=0),INDEX('D2'!A:A,4-BIN2DEC(MID($B893,15,2))),"--")</f>
        <v>--</v>
      </c>
      <c r="O893" s="21">
        <f t="shared" si="115"/>
        <v>0</v>
      </c>
      <c r="P893" s="21">
        <f t="shared" si="110"/>
        <v>0</v>
      </c>
      <c r="Q893" s="21">
        <f t="shared" si="111"/>
        <v>0</v>
      </c>
      <c r="R893" s="19" t="str" cm="1">
        <f t="array" ref="R893">INDEX(Types!A:A,1+BIN2DEC(MID($B893,20,2)))</f>
        <v>Control</v>
      </c>
      <c r="S893" s="19" t="str" cm="1">
        <f t="array" ref="S893">IF(R893="ALU",INDEX(ALUOps!A:A,32-BIN2DEC(MID($B893,22,5))),"")</f>
        <v/>
      </c>
      <c r="T893" s="19" t="str" cm="1">
        <f t="array" ref="T893">IF(R893="ALU",INDEX(Tmp!A:A,4-BIN2DEC(MID($B893,27,2))),"")</f>
        <v/>
      </c>
      <c r="U893" s="21" t="str">
        <f t="shared" si="116"/>
        <v/>
      </c>
      <c r="V893" s="20" t="str" cm="1">
        <f t="array" ref="V893">IF(R893="Jump",INDEX(Jcond!A:A,16-BIN2DEC(MID($B893,22,4))),"")</f>
        <v/>
      </c>
      <c r="W893" s="20" t="str">
        <f t="shared" si="117"/>
        <v/>
      </c>
      <c r="X893" s="53" t="str" cm="1">
        <f t="array" ref="X893">IF(R893="Control",INDEX(IC!A:A,16-BIN2DEC(MID($B893,21,4))),"")</f>
        <v>--</v>
      </c>
      <c r="Y893" s="53" t="str" cm="1">
        <f t="array" ref="Y893">IF(X893="CALL",INDEX(Subroutines!A:A,32-BIN2DEC(MID($B893,25,5))),"")</f>
        <v/>
      </c>
      <c r="Z893" s="53" t="str" cm="1">
        <f t="array" ref="Z893">IF(R893="Control",INDEX(EC!A:A,8-BIN2DEC(MID($B893,25,3))),"")</f>
        <v>--</v>
      </c>
      <c r="AA893" s="53" t="str" cm="1">
        <f t="array" ref="AA893">IF(R893="Control",INDEX(SR!A:A,4-BIN2DEC(MID($B893,28,2))),"")</f>
        <v>--</v>
      </c>
      <c r="AE893" s="59"/>
    </row>
    <row r="894" spans="1:36" x14ac:dyDescent="0.25">
      <c r="A894" s="4" t="str">
        <f t="shared" si="112"/>
        <v>37C</v>
      </c>
      <c r="B894" s="2" t="s">
        <v>829</v>
      </c>
      <c r="C894" s="35"/>
      <c r="D894" s="2" t="s">
        <v>826</v>
      </c>
      <c r="E894" s="2" t="s">
        <v>936</v>
      </c>
      <c r="F894" s="2" t="s">
        <v>462</v>
      </c>
      <c r="G894" s="2"/>
      <c r="H894" s="3">
        <f t="shared" si="113"/>
        <v>0</v>
      </c>
      <c r="I894" s="27" t="str" cm="1">
        <f t="array" ref="I894">IF(H894=0,INDEX(Source1!A:A, 32-BIN2DEC(LEFT($B894,5))),"--")</f>
        <v>B</v>
      </c>
      <c r="J894" s="63" t="str">
        <f t="shared" si="109"/>
        <v>--</v>
      </c>
      <c r="K894" s="27" t="str" cm="1">
        <f t="array" ref="K894">IF(H894=0,INDEX(Dest1!A:A,32-BIN2DEC(MID($B894,6,5))),"--")</f>
        <v>PC</v>
      </c>
      <c r="L894" s="27">
        <f t="shared" si="114"/>
        <v>1</v>
      </c>
      <c r="M894" s="27" t="str" cm="1">
        <f t="array" ref="M894">IF(AND(I894&lt;&gt;"CONST",L894=0),INDEX(Source2!A:A,16-BIN2DEC(MID($B894,11,4))),"--")</f>
        <v>--</v>
      </c>
      <c r="N894" s="23" t="str" cm="1">
        <f t="array" ref="N894">IF(AND(I894&lt;&gt;"CONST",L894=0),INDEX('D2'!A:A,4-BIN2DEC(MID($B894,15,2))),"--")</f>
        <v>--</v>
      </c>
      <c r="O894" s="6">
        <f t="shared" si="115"/>
        <v>0</v>
      </c>
      <c r="P894" s="6">
        <f t="shared" si="110"/>
        <v>0</v>
      </c>
      <c r="Q894" s="6">
        <f t="shared" si="111"/>
        <v>1</v>
      </c>
      <c r="R894" s="3" t="str" cm="1">
        <f t="array" ref="R894">INDEX(Types!A:A,1+BIN2DEC(MID($B894,20,2)))</f>
        <v>Control</v>
      </c>
      <c r="S894" s="3" t="str" cm="1">
        <f t="array" ref="S894">IF(R894="ALU",INDEX(ALUOps!A:A,32-BIN2DEC(MID($B894,22,5))),"")</f>
        <v/>
      </c>
      <c r="T894" s="3" t="str" cm="1">
        <f t="array" ref="T894">IF(R894="ALU",INDEX(Tmp!A:A,4-BIN2DEC(MID($B894,27,2))),"")</f>
        <v/>
      </c>
      <c r="U894" s="6" t="str">
        <f t="shared" si="116"/>
        <v/>
      </c>
      <c r="V894" t="str" cm="1">
        <f t="array" ref="V894">IF(R894="Jump",INDEX(Jcond!A:A,16-BIN2DEC(MID($B894,22,4))),"")</f>
        <v/>
      </c>
      <c r="W894" t="str">
        <f t="shared" si="117"/>
        <v/>
      </c>
      <c r="X894" s="5" t="str" cm="1">
        <f t="array" ref="X894">IF(R894="Control",INDEX(IC!A:A,16-BIN2DEC(MID($B894,21,4))),"")</f>
        <v>FLUSH</v>
      </c>
      <c r="Y894" s="5" t="str" cm="1">
        <f t="array" ref="Y894">IF(X894="CALL",INDEX(Subroutines!A:A,32-BIN2DEC(MID($B894,25,5))),"")</f>
        <v/>
      </c>
      <c r="Z894" s="5" t="str" cm="1">
        <f t="array" ref="Z894">IF(R894="Control",INDEX(EC!A:A,8-BIN2DEC(MID($B894,25,3))),"")</f>
        <v>--</v>
      </c>
      <c r="AA894" s="5" t="str" cm="1">
        <f t="array" ref="AA894">IF(R894="Control",INDEX(SR!A:A,4-BIN2DEC(MID($B894,28,2))),"")</f>
        <v>--</v>
      </c>
      <c r="AC894">
        <v>8080</v>
      </c>
      <c r="AD894" t="s">
        <v>1047</v>
      </c>
      <c r="AE894" s="1" t="s">
        <v>1179</v>
      </c>
      <c r="AJ894" s="1" t="s">
        <v>339</v>
      </c>
    </row>
    <row r="895" spans="1:36" s="15" customFormat="1" x14ac:dyDescent="0.25">
      <c r="A895" s="12" t="str">
        <f t="shared" si="112"/>
        <v>37D</v>
      </c>
      <c r="B895" s="13" t="s">
        <v>4</v>
      </c>
      <c r="C895" s="36"/>
      <c r="D895" s="14"/>
      <c r="E895" s="14"/>
      <c r="F895" s="14"/>
      <c r="G895" s="14"/>
      <c r="H895" s="14">
        <f t="shared" si="113"/>
        <v>1</v>
      </c>
      <c r="I895" s="28" t="str" cm="1">
        <f t="array" ref="I895">IF(H895=0,INDEX(Source1!A:A, 32-BIN2DEC(LEFT($B895,5))),"--")</f>
        <v>--</v>
      </c>
      <c r="J895" s="64" t="str">
        <f t="shared" si="109"/>
        <v>--</v>
      </c>
      <c r="K895" s="28" t="str" cm="1">
        <f t="array" ref="K895">IF(H895=0,INDEX(Dest1!A:A,32-BIN2DEC(MID($B895,6,5))),"--")</f>
        <v>--</v>
      </c>
      <c r="L895" s="28">
        <f t="shared" si="114"/>
        <v>1</v>
      </c>
      <c r="M895" s="28" t="str" cm="1">
        <f t="array" ref="M895">IF(AND(I895&lt;&gt;"CONST",L895=0),INDEX(Source2!A:A,16-BIN2DEC(MID($B895,11,4))),"--")</f>
        <v>--</v>
      </c>
      <c r="N895" s="24" t="str" cm="1">
        <f t="array" ref="N895">IF(AND(I895&lt;&gt;"CONST",L895=0),INDEX('D2'!A:A,4-BIN2DEC(MID($B895,15,2))),"--")</f>
        <v>--</v>
      </c>
      <c r="O895" s="16">
        <f t="shared" si="115"/>
        <v>0</v>
      </c>
      <c r="P895" s="16">
        <f t="shared" si="110"/>
        <v>0</v>
      </c>
      <c r="Q895" s="16">
        <f t="shared" si="111"/>
        <v>0</v>
      </c>
      <c r="R895" s="14" t="str" cm="1">
        <f t="array" ref="R895">INDEX(Types!A:A,1+BIN2DEC(MID($B895,20,2)))</f>
        <v>Control</v>
      </c>
      <c r="S895" s="14" t="str" cm="1">
        <f t="array" ref="S895">IF(R895="ALU",INDEX(ALUOps!A:A,32-BIN2DEC(MID($B895,22,5))),"")</f>
        <v/>
      </c>
      <c r="T895" s="14" t="str" cm="1">
        <f t="array" ref="T895">IF(R895="ALU",INDEX(Tmp!A:A,4-BIN2DEC(MID($B895,27,2))),"")</f>
        <v/>
      </c>
      <c r="U895" s="16" t="str">
        <f t="shared" si="116"/>
        <v/>
      </c>
      <c r="V895" s="15" t="str" cm="1">
        <f t="array" ref="V895">IF(R895="Jump",INDEX(Jcond!A:A,16-BIN2DEC(MID($B895,22,4))),"")</f>
        <v/>
      </c>
      <c r="W895" s="15" t="str">
        <f t="shared" si="117"/>
        <v/>
      </c>
      <c r="X895" s="52" t="str" cm="1">
        <f t="array" ref="X895">IF(R895="Control",INDEX(IC!A:A,16-BIN2DEC(MID($B895,21,4))),"")</f>
        <v>--</v>
      </c>
      <c r="Y895" s="52" t="str" cm="1">
        <f t="array" ref="Y895">IF(X895="CALL",INDEX(Subroutines!A:A,32-BIN2DEC(MID($B895,25,5))),"")</f>
        <v/>
      </c>
      <c r="Z895" s="52" t="str" cm="1">
        <f t="array" ref="Z895">IF(R895="Control",INDEX(EC!A:A,8-BIN2DEC(MID($B895,25,3))),"")</f>
        <v>--</v>
      </c>
      <c r="AA895" s="52" t="str" cm="1">
        <f t="array" ref="AA895">IF(R895="Control",INDEX(SR!A:A,4-BIN2DEC(MID($B895,28,2))),"")</f>
        <v>--</v>
      </c>
      <c r="AE895" s="58"/>
    </row>
    <row r="896" spans="1:36" s="15" customFormat="1" x14ac:dyDescent="0.25">
      <c r="A896" s="12" t="str">
        <f t="shared" si="112"/>
        <v>37E</v>
      </c>
      <c r="B896" s="13" t="s">
        <v>4</v>
      </c>
      <c r="C896" s="36"/>
      <c r="D896" s="14"/>
      <c r="E896" s="14"/>
      <c r="F896" s="14"/>
      <c r="G896" s="14"/>
      <c r="H896" s="14">
        <f t="shared" si="113"/>
        <v>1</v>
      </c>
      <c r="I896" s="28" t="str" cm="1">
        <f t="array" ref="I896">IF(H896=0,INDEX(Source1!A:A, 32-BIN2DEC(LEFT($B896,5))),"--")</f>
        <v>--</v>
      </c>
      <c r="J896" s="64" t="str">
        <f t="shared" si="109"/>
        <v>--</v>
      </c>
      <c r="K896" s="28" t="str" cm="1">
        <f t="array" ref="K896">IF(H896=0,INDEX(Dest1!A:A,32-BIN2DEC(MID($B896,6,5))),"--")</f>
        <v>--</v>
      </c>
      <c r="L896" s="28">
        <f t="shared" si="114"/>
        <v>1</v>
      </c>
      <c r="M896" s="28" t="str" cm="1">
        <f t="array" ref="M896">IF(AND(I896&lt;&gt;"CONST",L896=0),INDEX(Source2!A:A,16-BIN2DEC(MID($B896,11,4))),"--")</f>
        <v>--</v>
      </c>
      <c r="N896" s="24" t="str" cm="1">
        <f t="array" ref="N896">IF(AND(I896&lt;&gt;"CONST",L896=0),INDEX('D2'!A:A,4-BIN2DEC(MID($B896,15,2))),"--")</f>
        <v>--</v>
      </c>
      <c r="O896" s="16">
        <f t="shared" si="115"/>
        <v>0</v>
      </c>
      <c r="P896" s="16">
        <f t="shared" si="110"/>
        <v>0</v>
      </c>
      <c r="Q896" s="16">
        <f t="shared" si="111"/>
        <v>0</v>
      </c>
      <c r="R896" s="14" t="str" cm="1">
        <f t="array" ref="R896">INDEX(Types!A:A,1+BIN2DEC(MID($B896,20,2)))</f>
        <v>Control</v>
      </c>
      <c r="S896" s="14" t="str" cm="1">
        <f t="array" ref="S896">IF(R896="ALU",INDEX(ALUOps!A:A,32-BIN2DEC(MID($B896,22,5))),"")</f>
        <v/>
      </c>
      <c r="T896" s="14" t="str" cm="1">
        <f t="array" ref="T896">IF(R896="ALU",INDEX(Tmp!A:A,4-BIN2DEC(MID($B896,27,2))),"")</f>
        <v/>
      </c>
      <c r="U896" s="16" t="str">
        <f t="shared" si="116"/>
        <v/>
      </c>
      <c r="V896" s="15" t="str" cm="1">
        <f t="array" ref="V896">IF(R896="Jump",INDEX(Jcond!A:A,16-BIN2DEC(MID($B896,22,4))),"")</f>
        <v/>
      </c>
      <c r="W896" s="15" t="str">
        <f t="shared" si="117"/>
        <v/>
      </c>
      <c r="X896" s="52" t="str" cm="1">
        <f t="array" ref="X896">IF(R896="Control",INDEX(IC!A:A,16-BIN2DEC(MID($B896,21,4))),"")</f>
        <v>--</v>
      </c>
      <c r="Y896" s="52" t="str" cm="1">
        <f t="array" ref="Y896">IF(X896="CALL",INDEX(Subroutines!A:A,32-BIN2DEC(MID($B896,25,5))),"")</f>
        <v/>
      </c>
      <c r="Z896" s="52" t="str" cm="1">
        <f t="array" ref="Z896">IF(R896="Control",INDEX(EC!A:A,8-BIN2DEC(MID($B896,25,3))),"")</f>
        <v>--</v>
      </c>
      <c r="AA896" s="52" t="str" cm="1">
        <f t="array" ref="AA896">IF(R896="Control",INDEX(SR!A:A,4-BIN2DEC(MID($B896,28,2))),"")</f>
        <v>--</v>
      </c>
      <c r="AE896" s="58"/>
    </row>
    <row r="897" spans="1:36" s="20" customFormat="1" ht="15.75" thickBot="1" x14ac:dyDescent="0.3">
      <c r="A897" s="17" t="str">
        <f t="shared" si="112"/>
        <v>37F</v>
      </c>
      <c r="B897" s="18" t="s">
        <v>4</v>
      </c>
      <c r="C897" s="37"/>
      <c r="D897" s="19"/>
      <c r="E897" s="19"/>
      <c r="F897" s="19"/>
      <c r="G897" s="19"/>
      <c r="H897" s="19">
        <f t="shared" si="113"/>
        <v>1</v>
      </c>
      <c r="I897" s="29" t="str" cm="1">
        <f t="array" ref="I897">IF(H897=0,INDEX(Source1!A:A, 32-BIN2DEC(LEFT($B897,5))),"--")</f>
        <v>--</v>
      </c>
      <c r="J897" s="65" t="str">
        <f t="shared" si="109"/>
        <v>--</v>
      </c>
      <c r="K897" s="29" t="str" cm="1">
        <f t="array" ref="K897">IF(H897=0,INDEX(Dest1!A:A,32-BIN2DEC(MID($B897,6,5))),"--")</f>
        <v>--</v>
      </c>
      <c r="L897" s="29">
        <f t="shared" si="114"/>
        <v>1</v>
      </c>
      <c r="M897" s="29" t="str" cm="1">
        <f t="array" ref="M897">IF(AND(I897&lt;&gt;"CONST",L897=0),INDEX(Source2!A:A,16-BIN2DEC(MID($B897,11,4))),"--")</f>
        <v>--</v>
      </c>
      <c r="N897" s="25" t="str" cm="1">
        <f t="array" ref="N897">IF(AND(I897&lt;&gt;"CONST",L897=0),INDEX('D2'!A:A,4-BIN2DEC(MID($B897,15,2))),"--")</f>
        <v>--</v>
      </c>
      <c r="O897" s="21">
        <f t="shared" si="115"/>
        <v>0</v>
      </c>
      <c r="P897" s="21">
        <f t="shared" si="110"/>
        <v>0</v>
      </c>
      <c r="Q897" s="21">
        <f t="shared" si="111"/>
        <v>0</v>
      </c>
      <c r="R897" s="19" t="str" cm="1">
        <f t="array" ref="R897">INDEX(Types!A:A,1+BIN2DEC(MID($B897,20,2)))</f>
        <v>Control</v>
      </c>
      <c r="S897" s="19" t="str" cm="1">
        <f t="array" ref="S897">IF(R897="ALU",INDEX(ALUOps!A:A,32-BIN2DEC(MID($B897,22,5))),"")</f>
        <v/>
      </c>
      <c r="T897" s="19" t="str" cm="1">
        <f t="array" ref="T897">IF(R897="ALU",INDEX(Tmp!A:A,4-BIN2DEC(MID($B897,27,2))),"")</f>
        <v/>
      </c>
      <c r="U897" s="21" t="str">
        <f t="shared" si="116"/>
        <v/>
      </c>
      <c r="V897" s="20" t="str" cm="1">
        <f t="array" ref="V897">IF(R897="Jump",INDEX(Jcond!A:A,16-BIN2DEC(MID($B897,22,4))),"")</f>
        <v/>
      </c>
      <c r="W897" s="20" t="str">
        <f t="shared" si="117"/>
        <v/>
      </c>
      <c r="X897" s="53" t="str" cm="1">
        <f t="array" ref="X897">IF(R897="Control",INDEX(IC!A:A,16-BIN2DEC(MID($B897,21,4))),"")</f>
        <v>--</v>
      </c>
      <c r="Y897" s="53" t="str" cm="1">
        <f t="array" ref="Y897">IF(X897="CALL",INDEX(Subroutines!A:A,32-BIN2DEC(MID($B897,25,5))),"")</f>
        <v/>
      </c>
      <c r="Z897" s="53" t="str" cm="1">
        <f t="array" ref="Z897">IF(R897="Control",INDEX(EC!A:A,8-BIN2DEC(MID($B897,25,3))),"")</f>
        <v>--</v>
      </c>
      <c r="AA897" s="53" t="str" cm="1">
        <f t="array" ref="AA897">IF(R897="Control",INDEX(SR!A:A,4-BIN2DEC(MID($B897,28,2))),"")</f>
        <v>--</v>
      </c>
      <c r="AE897" s="59"/>
    </row>
    <row r="898" spans="1:36" x14ac:dyDescent="0.25">
      <c r="A898" s="4" t="str">
        <f t="shared" si="112"/>
        <v>380</v>
      </c>
      <c r="B898" s="2" t="s">
        <v>832</v>
      </c>
      <c r="C898" s="35"/>
      <c r="D898" s="2" t="s">
        <v>830</v>
      </c>
      <c r="E898" s="2" t="s">
        <v>936</v>
      </c>
      <c r="F898" s="2" t="s">
        <v>462</v>
      </c>
      <c r="G898" s="2"/>
      <c r="H898" s="3">
        <f t="shared" si="113"/>
        <v>0</v>
      </c>
      <c r="I898" s="27" t="str" cm="1">
        <f t="array" ref="I898">IF(H898=0,INDEX(Source1!A:A, 32-BIN2DEC(LEFT($B898,5))),"--")</f>
        <v>B</v>
      </c>
      <c r="J898" s="63" t="str">
        <f t="shared" ref="J898:J961" si="118">IF(I898="CONST",31-BIN2DEC(MID($B898,12,5)),"--")</f>
        <v>--</v>
      </c>
      <c r="K898" s="27" t="str" cm="1">
        <f t="array" ref="K898">IF(H898=0,INDEX(Dest1!A:A,32-BIN2DEC(MID($B898,6,5))),"--")</f>
        <v>BP</v>
      </c>
      <c r="L898" s="27">
        <f t="shared" si="114"/>
        <v>1</v>
      </c>
      <c r="M898" s="27" t="str" cm="1">
        <f t="array" ref="M898">IF(AND(I898&lt;&gt;"CONST",L898=0),INDEX(Source2!A:A,16-BIN2DEC(MID($B898,11,4))),"--")</f>
        <v>--</v>
      </c>
      <c r="N898" s="23" t="str" cm="1">
        <f t="array" ref="N898">IF(AND(I898&lt;&gt;"CONST",L898=0),INDEX('D2'!A:A,4-BIN2DEC(MID($B898,15,2))),"--")</f>
        <v>--</v>
      </c>
      <c r="O898" s="6">
        <f t="shared" si="115"/>
        <v>0</v>
      </c>
      <c r="P898" s="6">
        <f t="shared" ref="P898:P961" si="119">BIN2DEC(MID($B898,18,1))</f>
        <v>0</v>
      </c>
      <c r="Q898" s="6">
        <f t="shared" ref="Q898:Q961" si="120">BIN2DEC(MID($B898,19,1))</f>
        <v>1</v>
      </c>
      <c r="R898" s="3" t="str" cm="1">
        <f t="array" ref="R898">INDEX(Types!A:A,1+BIN2DEC(MID($B898,20,2)))</f>
        <v>Control</v>
      </c>
      <c r="S898" s="3" t="str" cm="1">
        <f t="array" ref="S898">IF(R898="ALU",INDEX(ALUOps!A:A,32-BIN2DEC(MID($B898,22,5))),"")</f>
        <v/>
      </c>
      <c r="T898" s="3" t="str" cm="1">
        <f t="array" ref="T898">IF(R898="ALU",INDEX(Tmp!A:A,4-BIN2DEC(MID($B898,27,2))),"")</f>
        <v/>
      </c>
      <c r="U898" s="6" t="str">
        <f t="shared" si="116"/>
        <v/>
      </c>
      <c r="V898" t="str" cm="1">
        <f t="array" ref="V898">IF(R898="Jump",INDEX(Jcond!A:A,16-BIN2DEC(MID($B898,22,4))),"")</f>
        <v/>
      </c>
      <c r="W898" t="str">
        <f t="shared" si="117"/>
        <v/>
      </c>
      <c r="X898" s="5" t="str" cm="1">
        <f t="array" ref="X898">IF(R898="Control",INDEX(IC!A:A,16-BIN2DEC(MID($B898,21,4))),"")</f>
        <v>--</v>
      </c>
      <c r="Y898" s="5" t="str" cm="1">
        <f t="array" ref="Y898">IF(X898="CALL",INDEX(Subroutines!A:A,32-BIN2DEC(MID($B898,25,5))),"")</f>
        <v/>
      </c>
      <c r="Z898" s="5" t="str" cm="1">
        <f t="array" ref="Z898">IF(R898="Control",INDEX(EC!A:A,8-BIN2DEC(MID($B898,25,3))),"")</f>
        <v>--</v>
      </c>
      <c r="AA898" s="5" t="str" cm="1">
        <f t="array" ref="AA898">IF(R898="Control",INDEX(SR!A:A,4-BIN2DEC(MID($B898,28,2))),"")</f>
        <v>--</v>
      </c>
      <c r="AC898">
        <v>8080</v>
      </c>
      <c r="AD898" t="s">
        <v>1048</v>
      </c>
      <c r="AE898" s="1" t="s">
        <v>1178</v>
      </c>
      <c r="AJ898" s="1" t="s">
        <v>831</v>
      </c>
    </row>
    <row r="899" spans="1:36" s="15" customFormat="1" x14ac:dyDescent="0.25">
      <c r="A899" s="12" t="str">
        <f t="shared" ref="A899:A962" si="121">DEC2HEX(ROW(A898)-ROW($A$1),3)</f>
        <v>381</v>
      </c>
      <c r="B899" s="13" t="s">
        <v>4</v>
      </c>
      <c r="C899" s="36"/>
      <c r="D899" s="14"/>
      <c r="E899" s="14"/>
      <c r="F899" s="14"/>
      <c r="G899" s="14"/>
      <c r="H899" s="14">
        <f t="shared" ref="H899:H962" si="122">IF(BIN2DEC(LEFT($B899,10))=0,1,0)</f>
        <v>1</v>
      </c>
      <c r="I899" s="28" t="str" cm="1">
        <f t="array" ref="I899">IF(H899=0,INDEX(Source1!A:A, 32-BIN2DEC(LEFT($B899,5))),"--")</f>
        <v>--</v>
      </c>
      <c r="J899" s="64" t="str">
        <f t="shared" si="118"/>
        <v>--</v>
      </c>
      <c r="K899" s="28" t="str" cm="1">
        <f t="array" ref="K899">IF(H899=0,INDEX(Dest1!A:A,32-BIN2DEC(MID($B899,6,5))),"--")</f>
        <v>--</v>
      </c>
      <c r="L899" s="28">
        <f t="shared" ref="L899:L962" si="123">IF(BIN2DEC(MID($B899,11,6))=0,1,0)</f>
        <v>1</v>
      </c>
      <c r="M899" s="28" t="str" cm="1">
        <f t="array" ref="M899">IF(AND(I899&lt;&gt;"CONST",L899=0),INDEX(Source2!A:A,16-BIN2DEC(MID($B899,11,4))),"--")</f>
        <v>--</v>
      </c>
      <c r="N899" s="24" t="str" cm="1">
        <f t="array" ref="N899">IF(AND(I899&lt;&gt;"CONST",L899=0),INDEX('D2'!A:A,4-BIN2DEC(MID($B899,15,2))),"--")</f>
        <v>--</v>
      </c>
      <c r="O899" s="16">
        <f t="shared" ref="O899:O962" si="124">BIN2DEC(MID($B899,17,1))</f>
        <v>0</v>
      </c>
      <c r="P899" s="16">
        <f t="shared" si="119"/>
        <v>0</v>
      </c>
      <c r="Q899" s="16">
        <f t="shared" si="120"/>
        <v>0</v>
      </c>
      <c r="R899" s="14" t="str" cm="1">
        <f t="array" ref="R899">INDEX(Types!A:A,1+BIN2DEC(MID($B899,20,2)))</f>
        <v>Control</v>
      </c>
      <c r="S899" s="14" t="str" cm="1">
        <f t="array" ref="S899">IF(R899="ALU",INDEX(ALUOps!A:A,32-BIN2DEC(MID($B899,22,5))),"")</f>
        <v/>
      </c>
      <c r="T899" s="14" t="str" cm="1">
        <f t="array" ref="T899">IF(R899="ALU",INDEX(Tmp!A:A,4-BIN2DEC(MID($B899,27,2))),"")</f>
        <v/>
      </c>
      <c r="U899" s="16" t="str">
        <f t="shared" ref="U899:U962" si="125">IF(R899="ALU",1-BIN2DEC(MID($B899,29,1)),"")</f>
        <v/>
      </c>
      <c r="V899" s="15" t="str" cm="1">
        <f t="array" ref="V899">IF(R899="Jump",INDEX(Jcond!A:A,16-BIN2DEC(MID($B899,22,4))),"")</f>
        <v/>
      </c>
      <c r="W899" s="15" t="str">
        <f t="shared" si="117"/>
        <v/>
      </c>
      <c r="X899" s="52" t="str" cm="1">
        <f t="array" ref="X899">IF(R899="Control",INDEX(IC!A:A,16-BIN2DEC(MID($B899,21,4))),"")</f>
        <v>--</v>
      </c>
      <c r="Y899" s="52" t="str" cm="1">
        <f t="array" ref="Y899">IF(X899="CALL",INDEX(Subroutines!A:A,32-BIN2DEC(MID($B899,25,5))),"")</f>
        <v/>
      </c>
      <c r="Z899" s="52" t="str" cm="1">
        <f t="array" ref="Z899">IF(R899="Control",INDEX(EC!A:A,8-BIN2DEC(MID($B899,25,3))),"")</f>
        <v>--</v>
      </c>
      <c r="AA899" s="52" t="str" cm="1">
        <f t="array" ref="AA899">IF(R899="Control",INDEX(SR!A:A,4-BIN2DEC(MID($B899,28,2))),"")</f>
        <v>--</v>
      </c>
      <c r="AE899" s="58"/>
    </row>
    <row r="900" spans="1:36" s="15" customFormat="1" x14ac:dyDescent="0.25">
      <c r="A900" s="12" t="str">
        <f t="shared" si="121"/>
        <v>382</v>
      </c>
      <c r="B900" s="13" t="s">
        <v>4</v>
      </c>
      <c r="C900" s="36"/>
      <c r="D900" s="14"/>
      <c r="E900" s="14"/>
      <c r="F900" s="14"/>
      <c r="G900" s="14"/>
      <c r="H900" s="14">
        <f t="shared" si="122"/>
        <v>1</v>
      </c>
      <c r="I900" s="28" t="str" cm="1">
        <f t="array" ref="I900">IF(H900=0,INDEX(Source1!A:A, 32-BIN2DEC(LEFT($B900,5))),"--")</f>
        <v>--</v>
      </c>
      <c r="J900" s="64" t="str">
        <f t="shared" si="118"/>
        <v>--</v>
      </c>
      <c r="K900" s="28" t="str" cm="1">
        <f t="array" ref="K900">IF(H900=0,INDEX(Dest1!A:A,32-BIN2DEC(MID($B900,6,5))),"--")</f>
        <v>--</v>
      </c>
      <c r="L900" s="28">
        <f t="shared" si="123"/>
        <v>1</v>
      </c>
      <c r="M900" s="28" t="str" cm="1">
        <f t="array" ref="M900">IF(AND(I900&lt;&gt;"CONST",L900=0),INDEX(Source2!A:A,16-BIN2DEC(MID($B900,11,4))),"--")</f>
        <v>--</v>
      </c>
      <c r="N900" s="24" t="str" cm="1">
        <f t="array" ref="N900">IF(AND(I900&lt;&gt;"CONST",L900=0),INDEX('D2'!A:A,4-BIN2DEC(MID($B900,15,2))),"--")</f>
        <v>--</v>
      </c>
      <c r="O900" s="16">
        <f t="shared" si="124"/>
        <v>0</v>
      </c>
      <c r="P900" s="16">
        <f t="shared" si="119"/>
        <v>0</v>
      </c>
      <c r="Q900" s="16">
        <f t="shared" si="120"/>
        <v>0</v>
      </c>
      <c r="R900" s="14" t="str" cm="1">
        <f t="array" ref="R900">INDEX(Types!A:A,1+BIN2DEC(MID($B900,20,2)))</f>
        <v>Control</v>
      </c>
      <c r="S900" s="14" t="str" cm="1">
        <f t="array" ref="S900">IF(R900="ALU",INDEX(ALUOps!A:A,32-BIN2DEC(MID($B900,22,5))),"")</f>
        <v/>
      </c>
      <c r="T900" s="14" t="str" cm="1">
        <f t="array" ref="T900">IF(R900="ALU",INDEX(Tmp!A:A,4-BIN2DEC(MID($B900,27,2))),"")</f>
        <v/>
      </c>
      <c r="U900" s="16" t="str">
        <f t="shared" si="125"/>
        <v/>
      </c>
      <c r="V900" s="15" t="str" cm="1">
        <f t="array" ref="V900">IF(R900="Jump",INDEX(Jcond!A:A,16-BIN2DEC(MID($B900,22,4))),"")</f>
        <v/>
      </c>
      <c r="W900" s="15" t="str">
        <f t="shared" si="117"/>
        <v/>
      </c>
      <c r="X900" s="52" t="str" cm="1">
        <f t="array" ref="X900">IF(R900="Control",INDEX(IC!A:A,16-BIN2DEC(MID($B900,21,4))),"")</f>
        <v>--</v>
      </c>
      <c r="Y900" s="52" t="str" cm="1">
        <f t="array" ref="Y900">IF(X900="CALL",INDEX(Subroutines!A:A,32-BIN2DEC(MID($B900,25,5))),"")</f>
        <v/>
      </c>
      <c r="Z900" s="52" t="str" cm="1">
        <f t="array" ref="Z900">IF(R900="Control",INDEX(EC!A:A,8-BIN2DEC(MID($B900,25,3))),"")</f>
        <v>--</v>
      </c>
      <c r="AA900" s="52" t="str" cm="1">
        <f t="array" ref="AA900">IF(R900="Control",INDEX(SR!A:A,4-BIN2DEC(MID($B900,28,2))),"")</f>
        <v>--</v>
      </c>
      <c r="AE900" s="58"/>
    </row>
    <row r="901" spans="1:36" s="20" customFormat="1" ht="15.75" thickBot="1" x14ac:dyDescent="0.3">
      <c r="A901" s="17" t="str">
        <f t="shared" si="121"/>
        <v>383</v>
      </c>
      <c r="B901" s="18" t="s">
        <v>4</v>
      </c>
      <c r="C901" s="37"/>
      <c r="D901" s="19"/>
      <c r="E901" s="19"/>
      <c r="F901" s="19"/>
      <c r="G901" s="19"/>
      <c r="H901" s="19">
        <f t="shared" si="122"/>
        <v>1</v>
      </c>
      <c r="I901" s="29" t="str" cm="1">
        <f t="array" ref="I901">IF(H901=0,INDEX(Source1!A:A, 32-BIN2DEC(LEFT($B901,5))),"--")</f>
        <v>--</v>
      </c>
      <c r="J901" s="65" t="str">
        <f t="shared" si="118"/>
        <v>--</v>
      </c>
      <c r="K901" s="29" t="str" cm="1">
        <f t="array" ref="K901">IF(H901=0,INDEX(Dest1!A:A,32-BIN2DEC(MID($B901,6,5))),"--")</f>
        <v>--</v>
      </c>
      <c r="L901" s="29">
        <f t="shared" si="123"/>
        <v>1</v>
      </c>
      <c r="M901" s="29" t="str" cm="1">
        <f t="array" ref="M901">IF(AND(I901&lt;&gt;"CONST",L901=0),INDEX(Source2!A:A,16-BIN2DEC(MID($B901,11,4))),"--")</f>
        <v>--</v>
      </c>
      <c r="N901" s="25" t="str" cm="1">
        <f t="array" ref="N901">IF(AND(I901&lt;&gt;"CONST",L901=0),INDEX('D2'!A:A,4-BIN2DEC(MID($B901,15,2))),"--")</f>
        <v>--</v>
      </c>
      <c r="O901" s="21">
        <f t="shared" si="124"/>
        <v>0</v>
      </c>
      <c r="P901" s="21">
        <f t="shared" si="119"/>
        <v>0</v>
      </c>
      <c r="Q901" s="21">
        <f t="shared" si="120"/>
        <v>0</v>
      </c>
      <c r="R901" s="19" t="str" cm="1">
        <f t="array" ref="R901">INDEX(Types!A:A,1+BIN2DEC(MID($B901,20,2)))</f>
        <v>Control</v>
      </c>
      <c r="S901" s="19" t="str" cm="1">
        <f t="array" ref="S901">IF(R901="ALU",INDEX(ALUOps!A:A,32-BIN2DEC(MID($B901,22,5))),"")</f>
        <v/>
      </c>
      <c r="T901" s="19" t="str" cm="1">
        <f t="array" ref="T901">IF(R901="ALU",INDEX(Tmp!A:A,4-BIN2DEC(MID($B901,27,2))),"")</f>
        <v/>
      </c>
      <c r="U901" s="21" t="str">
        <f t="shared" si="125"/>
        <v/>
      </c>
      <c r="V901" s="20" t="str" cm="1">
        <f t="array" ref="V901">IF(R901="Jump",INDEX(Jcond!A:A,16-BIN2DEC(MID($B901,22,4))),"")</f>
        <v/>
      </c>
      <c r="W901" s="20" t="str">
        <f t="shared" si="117"/>
        <v/>
      </c>
      <c r="X901" s="53" t="str" cm="1">
        <f t="array" ref="X901">IF(R901="Control",INDEX(IC!A:A,16-BIN2DEC(MID($B901,21,4))),"")</f>
        <v>--</v>
      </c>
      <c r="Y901" s="53" t="str" cm="1">
        <f t="array" ref="Y901">IF(X901="CALL",INDEX(Subroutines!A:A,32-BIN2DEC(MID($B901,25,5))),"")</f>
        <v/>
      </c>
      <c r="Z901" s="53" t="str" cm="1">
        <f t="array" ref="Z901">IF(R901="Control",INDEX(EC!A:A,8-BIN2DEC(MID($B901,25,3))),"")</f>
        <v>--</v>
      </c>
      <c r="AA901" s="53" t="str" cm="1">
        <f t="array" ref="AA901">IF(R901="Control",INDEX(SR!A:A,4-BIN2DEC(MID($B901,28,2))),"")</f>
        <v>--</v>
      </c>
      <c r="AE901" s="59"/>
    </row>
    <row r="902" spans="1:36" x14ac:dyDescent="0.25">
      <c r="A902" s="4" t="str">
        <f t="shared" si="121"/>
        <v>384</v>
      </c>
      <c r="B902" s="2" t="s">
        <v>835</v>
      </c>
      <c r="C902" s="35"/>
      <c r="D902" s="2" t="s">
        <v>833</v>
      </c>
      <c r="E902" s="2" t="s">
        <v>936</v>
      </c>
      <c r="F902" s="2" t="s">
        <v>462</v>
      </c>
      <c r="G902" s="2"/>
      <c r="H902" s="3">
        <f t="shared" si="122"/>
        <v>0</v>
      </c>
      <c r="I902" s="27" t="str" cm="1">
        <f t="array" ref="I902">IF(H902=0,INDEX(Source1!A:A, 32-BIN2DEC(LEFT($B902,5))),"--")</f>
        <v>OP2</v>
      </c>
      <c r="J902" s="63" t="str">
        <f t="shared" si="118"/>
        <v>--</v>
      </c>
      <c r="K902" s="27" t="str" cm="1">
        <f t="array" ref="K902">IF(H902=0,INDEX(Dest1!A:A,32-BIN2DEC(MID($B902,6,5))),"--")</f>
        <v>tmpB</v>
      </c>
      <c r="L902" s="27">
        <f t="shared" si="123"/>
        <v>1</v>
      </c>
      <c r="M902" s="27" t="str" cm="1">
        <f t="array" ref="M902">IF(AND(I902&lt;&gt;"CONST",L902=0),INDEX(Source2!A:A,16-BIN2DEC(MID($B902,11,4))),"--")</f>
        <v>--</v>
      </c>
      <c r="N902" s="23" t="str" cm="1">
        <f t="array" ref="N902">IF(AND(I902&lt;&gt;"CONST",L902=0),INDEX('D2'!A:A,4-BIN2DEC(MID($B902,15,2))),"--")</f>
        <v>--</v>
      </c>
      <c r="O902" s="6">
        <f t="shared" si="124"/>
        <v>0</v>
      </c>
      <c r="P902" s="6">
        <f t="shared" si="119"/>
        <v>0</v>
      </c>
      <c r="Q902" s="6">
        <f t="shared" si="120"/>
        <v>0</v>
      </c>
      <c r="R902" s="3" t="str" cm="1">
        <f t="array" ref="R902">INDEX(Types!A:A,1+BIN2DEC(MID($B902,20,2)))</f>
        <v>ALU</v>
      </c>
      <c r="S902" s="3" t="str" cm="1">
        <f t="array" ref="S902">IF(R902="ALU",INDEX(ALUOps!A:A,32-BIN2DEC(MID($B902,22,5))),"")</f>
        <v>INC</v>
      </c>
      <c r="T902" s="3" t="str" cm="1">
        <f t="array" ref="T902">IF(R902="ALU",INDEX(Tmp!A:A,4-BIN2DEC(MID($B902,27,2))),"")</f>
        <v>tmpB</v>
      </c>
      <c r="U902" s="6">
        <f t="shared" si="125"/>
        <v>0</v>
      </c>
      <c r="V902" t="str" cm="1">
        <f t="array" ref="V902">IF(R902="Jump",INDEX(Jcond!A:A,16-BIN2DEC(MID($B902,22,4))),"")</f>
        <v/>
      </c>
      <c r="W902" t="str">
        <f t="shared" si="117"/>
        <v/>
      </c>
      <c r="X902" s="5" t="str" cm="1">
        <f t="array" ref="X902">IF(R902="Control",INDEX(IC!A:A,16-BIN2DEC(MID($B902,21,4))),"")</f>
        <v/>
      </c>
      <c r="Y902" s="5" t="str" cm="1">
        <f t="array" ref="Y902">IF(X902="CALL",INDEX(Subroutines!A:A,32-BIN2DEC(MID($B902,25,5))),"")</f>
        <v/>
      </c>
      <c r="Z902" s="5" t="str" cm="1">
        <f t="array" ref="Z902">IF(R902="Control",INDEX(EC!A:A,8-BIN2DEC(MID($B902,25,3))),"")</f>
        <v/>
      </c>
      <c r="AA902" s="5" t="str" cm="1">
        <f t="array" ref="AA902">IF(R902="Control",INDEX(SR!A:A,4-BIN2DEC(MID($B902,28,2))),"")</f>
        <v/>
      </c>
      <c r="AC902">
        <v>8080</v>
      </c>
      <c r="AD902" t="s">
        <v>1049</v>
      </c>
      <c r="AJ902" s="1" t="s">
        <v>834</v>
      </c>
    </row>
    <row r="903" spans="1:36" x14ac:dyDescent="0.25">
      <c r="A903" s="4" t="str">
        <f t="shared" si="121"/>
        <v>385</v>
      </c>
      <c r="B903" s="2" t="s">
        <v>798</v>
      </c>
      <c r="C903" s="35"/>
      <c r="D903" s="3"/>
      <c r="E903" s="3"/>
      <c r="F903" s="3"/>
      <c r="G903" s="3"/>
      <c r="H903" s="3">
        <f t="shared" si="122"/>
        <v>0</v>
      </c>
      <c r="I903" s="27" t="str" cm="1">
        <f t="array" ref="I903">IF(H903=0,INDEX(Source1!A:A, 32-BIN2DEC(LEFT($B903,5))),"--")</f>
        <v>B</v>
      </c>
      <c r="J903" s="63" t="str">
        <f t="shared" si="118"/>
        <v>--</v>
      </c>
      <c r="K903" s="27" t="str" cm="1">
        <f t="array" ref="K903">IF(H903=0,INDEX(Dest1!A:A,32-BIN2DEC(MID($B903,6,5))),"--")</f>
        <v>DP</v>
      </c>
      <c r="L903" s="27">
        <f t="shared" si="123"/>
        <v>1</v>
      </c>
      <c r="M903" s="27" t="str" cm="1">
        <f t="array" ref="M903">IF(AND(I903&lt;&gt;"CONST",L903=0),INDEX(Source2!A:A,16-BIN2DEC(MID($B903,11,4))),"--")</f>
        <v>--</v>
      </c>
      <c r="N903" s="23" t="str" cm="1">
        <f t="array" ref="N903">IF(AND(I903&lt;&gt;"CONST",L903=0),INDEX('D2'!A:A,4-BIN2DEC(MID($B903,15,2))),"--")</f>
        <v>--</v>
      </c>
      <c r="O903" s="6">
        <f t="shared" si="124"/>
        <v>0</v>
      </c>
      <c r="P903" s="6">
        <f t="shared" si="119"/>
        <v>0</v>
      </c>
      <c r="Q903" s="6">
        <f t="shared" si="120"/>
        <v>0</v>
      </c>
      <c r="R903" s="3" t="str" cm="1">
        <f t="array" ref="R903">INDEX(Types!A:A,1+BIN2DEC(MID($B903,20,2)))</f>
        <v>Control</v>
      </c>
      <c r="S903" s="3" t="str" cm="1">
        <f t="array" ref="S903">IF(R903="ALU",INDEX(ALUOps!A:A,32-BIN2DEC(MID($B903,22,5))),"")</f>
        <v/>
      </c>
      <c r="T903" s="3" t="str" cm="1">
        <f t="array" ref="T903">IF(R903="ALU",INDEX(Tmp!A:A,4-BIN2DEC(MID($B903,27,2))),"")</f>
        <v/>
      </c>
      <c r="U903" s="6" t="str">
        <f t="shared" si="125"/>
        <v/>
      </c>
      <c r="V903" t="str" cm="1">
        <f t="array" ref="V903">IF(R903="Jump",INDEX(Jcond!A:A,16-BIN2DEC(MID($B903,22,4))),"")</f>
        <v/>
      </c>
      <c r="W903" t="str">
        <f t="shared" ref="W903:W966" si="126">IF(R903="Jump",15-BIN2DEC(MID($B903,26,4)),"")</f>
        <v/>
      </c>
      <c r="X903" s="5" t="str" cm="1">
        <f t="array" ref="X903">IF(R903="Control",INDEX(IC!A:A,16-BIN2DEC(MID($B903,21,4))),"")</f>
        <v>--</v>
      </c>
      <c r="Y903" s="5" t="str" cm="1">
        <f t="array" ref="Y903">IF(X903="CALL",INDEX(Subroutines!A:A,32-BIN2DEC(MID($B903,25,5))),"")</f>
        <v/>
      </c>
      <c r="Z903" s="5" t="str" cm="1">
        <f t="array" ref="Z903">IF(R903="Control",INDEX(EC!A:A,8-BIN2DEC(MID($B903,25,3))),"")</f>
        <v>--</v>
      </c>
      <c r="AA903" s="5" t="str" cm="1">
        <f t="array" ref="AA903">IF(R903="Control",INDEX(SR!A:A,4-BIN2DEC(MID($B903,28,2))),"")</f>
        <v>--</v>
      </c>
    </row>
    <row r="904" spans="1:36" x14ac:dyDescent="0.25">
      <c r="A904" s="4" t="str">
        <f t="shared" si="121"/>
        <v>386</v>
      </c>
      <c r="B904" s="2" t="s">
        <v>838</v>
      </c>
      <c r="C904" s="35"/>
      <c r="D904" s="3"/>
      <c r="E904" s="3"/>
      <c r="F904" s="3"/>
      <c r="G904" s="3"/>
      <c r="H904" s="3">
        <f t="shared" si="122"/>
        <v>0</v>
      </c>
      <c r="I904" s="27" t="str" cm="1">
        <f t="array" ref="I904">IF(H904=0,INDEX(Source1!A:A, 32-BIN2DEC(LEFT($B904,5))),"--")</f>
        <v>SIGMA</v>
      </c>
      <c r="J904" s="63" t="str">
        <f t="shared" si="118"/>
        <v>--</v>
      </c>
      <c r="K904" s="27" t="str" cm="1">
        <f t="array" ref="K904">IF(H904=0,INDEX(Dest1!A:A,32-BIN2DEC(MID($B904,6,5))),"--")</f>
        <v>OP2</v>
      </c>
      <c r="L904" s="27">
        <f t="shared" si="123"/>
        <v>1</v>
      </c>
      <c r="M904" s="27" t="str" cm="1">
        <f t="array" ref="M904">IF(AND(I904&lt;&gt;"CONST",L904=0),INDEX(Source2!A:A,16-BIN2DEC(MID($B904,11,4))),"--")</f>
        <v>--</v>
      </c>
      <c r="N904" s="23" t="str" cm="1">
        <f t="array" ref="N904">IF(AND(I904&lt;&gt;"CONST",L904=0),INDEX('D2'!A:A,4-BIN2DEC(MID($B904,15,2))),"--")</f>
        <v>--</v>
      </c>
      <c r="O904" s="6">
        <f t="shared" si="124"/>
        <v>0</v>
      </c>
      <c r="P904" s="6">
        <f t="shared" si="119"/>
        <v>1</v>
      </c>
      <c r="Q904" s="6">
        <f t="shared" si="120"/>
        <v>1</v>
      </c>
      <c r="R904" s="3" t="str" cm="1">
        <f t="array" ref="R904">INDEX(Types!A:A,1+BIN2DEC(MID($B904,20,2)))</f>
        <v>Control</v>
      </c>
      <c r="S904" s="3" t="str" cm="1">
        <f t="array" ref="S904">IF(R904="ALU",INDEX(ALUOps!A:A,32-BIN2DEC(MID($B904,22,5))),"")</f>
        <v/>
      </c>
      <c r="T904" s="3" t="str" cm="1">
        <f t="array" ref="T904">IF(R904="ALU",INDEX(Tmp!A:A,4-BIN2DEC(MID($B904,27,2))),"")</f>
        <v/>
      </c>
      <c r="U904" s="6" t="str">
        <f t="shared" si="125"/>
        <v/>
      </c>
      <c r="V904" t="str" cm="1">
        <f t="array" ref="V904">IF(R904="Jump",INDEX(Jcond!A:A,16-BIN2DEC(MID($B904,22,4))),"")</f>
        <v/>
      </c>
      <c r="W904" t="str">
        <f t="shared" si="126"/>
        <v/>
      </c>
      <c r="X904" s="5" t="str" cm="1">
        <f t="array" ref="X904">IF(R904="Control",INDEX(IC!A:A,16-BIN2DEC(MID($B904,21,4))),"")</f>
        <v>--</v>
      </c>
      <c r="Y904" s="5" t="str" cm="1">
        <f t="array" ref="Y904">IF(X904="CALL",INDEX(Subroutines!A:A,32-BIN2DEC(MID($B904,25,5))),"")</f>
        <v/>
      </c>
      <c r="Z904" s="5" t="str" cm="1">
        <f t="array" ref="Z904">IF(R904="Control",INDEX(EC!A:A,8-BIN2DEC(MID($B904,25,3))),"")</f>
        <v>COMMIT</v>
      </c>
      <c r="AA904" s="5" t="str" cm="1">
        <f t="array" ref="AA904">IF(R904="Control",INDEX(SR!A:A,4-BIN2DEC(MID($B904,28,2))),"")</f>
        <v>--</v>
      </c>
    </row>
    <row r="905" spans="1:36" s="9" customFormat="1" ht="15.75" thickBot="1" x14ac:dyDescent="0.3">
      <c r="A905" s="7" t="str">
        <f t="shared" si="121"/>
        <v>387</v>
      </c>
      <c r="B905" s="8" t="s">
        <v>799</v>
      </c>
      <c r="C905" s="38"/>
      <c r="D905" s="10"/>
      <c r="E905" s="10"/>
      <c r="F905" s="10"/>
      <c r="G905" s="10"/>
      <c r="H905" s="10">
        <f t="shared" si="122"/>
        <v>0</v>
      </c>
      <c r="I905" s="30" t="str" cm="1">
        <f t="array" ref="I905">IF(H905=0,INDEX(Source1!A:A, 32-BIN2DEC(LEFT($B905,5))),"--")</f>
        <v>PC</v>
      </c>
      <c r="J905" s="66" t="str">
        <f t="shared" si="118"/>
        <v>--</v>
      </c>
      <c r="K905" s="30" t="str" cm="1">
        <f t="array" ref="K905">IF(H905=0,INDEX(Dest1!A:A,32-BIN2DEC(MID($B905,6,5))),"--")</f>
        <v>NULL</v>
      </c>
      <c r="L905" s="30">
        <f t="shared" si="123"/>
        <v>1</v>
      </c>
      <c r="M905" s="30" t="str" cm="1">
        <f t="array" ref="M905">IF(AND(I905&lt;&gt;"CONST",L905=0),INDEX(Source2!A:A,16-BIN2DEC(MID($B905,11,4))),"--")</f>
        <v>--</v>
      </c>
      <c r="N905" s="26" t="str" cm="1">
        <f t="array" ref="N905">IF(AND(I905&lt;&gt;"CONST",L905=0),INDEX('D2'!A:A,4-BIN2DEC(MID($B905,15,2))),"--")</f>
        <v>--</v>
      </c>
      <c r="O905" s="11">
        <f t="shared" si="124"/>
        <v>0</v>
      </c>
      <c r="P905" s="11">
        <f t="shared" si="119"/>
        <v>0</v>
      </c>
      <c r="Q905" s="11">
        <f t="shared" si="120"/>
        <v>0</v>
      </c>
      <c r="R905" s="10" t="str" cm="1">
        <f t="array" ref="R905">INDEX(Types!A:A,1+BIN2DEC(MID($B905,20,2)))</f>
        <v>Control</v>
      </c>
      <c r="S905" s="10" t="str" cm="1">
        <f t="array" ref="S905">IF(R905="ALU",INDEX(ALUOps!A:A,32-BIN2DEC(MID($B905,22,5))),"")</f>
        <v/>
      </c>
      <c r="T905" s="10" t="str" cm="1">
        <f t="array" ref="T905">IF(R905="ALU",INDEX(Tmp!A:A,4-BIN2DEC(MID($B905,27,2))),"")</f>
        <v/>
      </c>
      <c r="U905" s="11" t="str">
        <f t="shared" si="125"/>
        <v/>
      </c>
      <c r="V905" s="9" t="str" cm="1">
        <f t="array" ref="V905">IF(R905="Jump",INDEX(Jcond!A:A,16-BIN2DEC(MID($B905,22,4))),"")</f>
        <v/>
      </c>
      <c r="W905" s="9" t="str">
        <f t="shared" si="126"/>
        <v/>
      </c>
      <c r="X905" s="54" t="str" cm="1">
        <f t="array" ref="X905">IF(R905="Control",INDEX(IC!A:A,16-BIN2DEC(MID($B905,21,4))),"")</f>
        <v>--</v>
      </c>
      <c r="Y905" s="54" t="str" cm="1">
        <f t="array" ref="Y905">IF(X905="CALL",INDEX(Subroutines!A:A,32-BIN2DEC(MID($B905,25,5))),"")</f>
        <v/>
      </c>
      <c r="Z905" s="54" t="str" cm="1">
        <f t="array" ref="Z905">IF(R905="Control",INDEX(EC!A:A,8-BIN2DEC(MID($B905,25,3))),"")</f>
        <v>--</v>
      </c>
      <c r="AA905" s="54" t="str" cm="1">
        <f t="array" ref="AA905">IF(R905="Control",INDEX(SR!A:A,4-BIN2DEC(MID($B905,28,2))),"")</f>
        <v>--</v>
      </c>
      <c r="AE905" s="60"/>
    </row>
    <row r="906" spans="1:36" x14ac:dyDescent="0.25">
      <c r="A906" s="4" t="str">
        <f t="shared" si="121"/>
        <v>388</v>
      </c>
      <c r="B906" s="2" t="s">
        <v>839</v>
      </c>
      <c r="C906" s="35"/>
      <c r="D906" s="2" t="s">
        <v>836</v>
      </c>
      <c r="E906" s="2" t="s">
        <v>936</v>
      </c>
      <c r="F906" s="2" t="s">
        <v>462</v>
      </c>
      <c r="G906" s="2"/>
      <c r="H906" s="3">
        <f t="shared" si="122"/>
        <v>0</v>
      </c>
      <c r="I906" s="27" t="str" cm="1">
        <f t="array" ref="I906">IF(H906=0,INDEX(Source1!A:A, 32-BIN2DEC(LEFT($B906,5))),"--")</f>
        <v>OP2</v>
      </c>
      <c r="J906" s="63" t="str">
        <f t="shared" si="118"/>
        <v>--</v>
      </c>
      <c r="K906" s="27" t="str" cm="1">
        <f t="array" ref="K906">IF(H906=0,INDEX(Dest1!A:A,32-BIN2DEC(MID($B906,6,5))),"--")</f>
        <v>tmpB</v>
      </c>
      <c r="L906" s="27">
        <f t="shared" si="123"/>
        <v>1</v>
      </c>
      <c r="M906" s="27" t="str" cm="1">
        <f t="array" ref="M906">IF(AND(I906&lt;&gt;"CONST",L906=0),INDEX(Source2!A:A,16-BIN2DEC(MID($B906,11,4))),"--")</f>
        <v>--</v>
      </c>
      <c r="N906" s="23" t="str" cm="1">
        <f t="array" ref="N906">IF(AND(I906&lt;&gt;"CONST",L906=0),INDEX('D2'!A:A,4-BIN2DEC(MID($B906,15,2))),"--")</f>
        <v>--</v>
      </c>
      <c r="O906" s="6">
        <f t="shared" si="124"/>
        <v>0</v>
      </c>
      <c r="P906" s="6">
        <f t="shared" si="119"/>
        <v>0</v>
      </c>
      <c r="Q906" s="6">
        <f t="shared" si="120"/>
        <v>0</v>
      </c>
      <c r="R906" s="3" t="str" cm="1">
        <f t="array" ref="R906">INDEX(Types!A:A,1+BIN2DEC(MID($B906,20,2)))</f>
        <v>ALU</v>
      </c>
      <c r="S906" s="3" t="str" cm="1">
        <f t="array" ref="S906">IF(R906="ALU",INDEX(ALUOps!A:A,32-BIN2DEC(MID($B906,22,5))),"")</f>
        <v>DEC</v>
      </c>
      <c r="T906" s="3" t="str" cm="1">
        <f t="array" ref="T906">IF(R906="ALU",INDEX(Tmp!A:A,4-BIN2DEC(MID($B906,27,2))),"")</f>
        <v>tmpB</v>
      </c>
      <c r="U906" s="6">
        <f t="shared" si="125"/>
        <v>0</v>
      </c>
      <c r="V906" t="str" cm="1">
        <f t="array" ref="V906">IF(R906="Jump",INDEX(Jcond!A:A,16-BIN2DEC(MID($B906,22,4))),"")</f>
        <v/>
      </c>
      <c r="W906" t="str">
        <f t="shared" si="126"/>
        <v/>
      </c>
      <c r="X906" s="5" t="str" cm="1">
        <f t="array" ref="X906">IF(R906="Control",INDEX(IC!A:A,16-BIN2DEC(MID($B906,21,4))),"")</f>
        <v/>
      </c>
      <c r="Y906" s="5" t="str" cm="1">
        <f t="array" ref="Y906">IF(X906="CALL",INDEX(Subroutines!A:A,32-BIN2DEC(MID($B906,25,5))),"")</f>
        <v/>
      </c>
      <c r="Z906" s="5" t="str" cm="1">
        <f t="array" ref="Z906">IF(R906="Control",INDEX(EC!A:A,8-BIN2DEC(MID($B906,25,3))),"")</f>
        <v/>
      </c>
      <c r="AA906" s="5" t="str" cm="1">
        <f t="array" ref="AA906">IF(R906="Control",INDEX(SR!A:A,4-BIN2DEC(MID($B906,28,2))),"")</f>
        <v/>
      </c>
      <c r="AC906">
        <v>8080</v>
      </c>
      <c r="AD906" t="s">
        <v>1050</v>
      </c>
      <c r="AJ906" s="1" t="s">
        <v>837</v>
      </c>
    </row>
    <row r="907" spans="1:36" x14ac:dyDescent="0.25">
      <c r="A907" s="4" t="str">
        <f t="shared" si="121"/>
        <v>389</v>
      </c>
      <c r="B907" s="2" t="s">
        <v>798</v>
      </c>
      <c r="C907" s="35"/>
      <c r="D907" s="3"/>
      <c r="E907" s="3"/>
      <c r="F907" s="3"/>
      <c r="G907" s="3"/>
      <c r="H907" s="3">
        <f t="shared" si="122"/>
        <v>0</v>
      </c>
      <c r="I907" s="27" t="str" cm="1">
        <f t="array" ref="I907">IF(H907=0,INDEX(Source1!A:A, 32-BIN2DEC(LEFT($B907,5))),"--")</f>
        <v>B</v>
      </c>
      <c r="J907" s="63" t="str">
        <f t="shared" si="118"/>
        <v>--</v>
      </c>
      <c r="K907" s="27" t="str" cm="1">
        <f t="array" ref="K907">IF(H907=0,INDEX(Dest1!A:A,32-BIN2DEC(MID($B907,6,5))),"--")</f>
        <v>DP</v>
      </c>
      <c r="L907" s="27">
        <f t="shared" si="123"/>
        <v>1</v>
      </c>
      <c r="M907" s="27" t="str" cm="1">
        <f t="array" ref="M907">IF(AND(I907&lt;&gt;"CONST",L907=0),INDEX(Source2!A:A,16-BIN2DEC(MID($B907,11,4))),"--")</f>
        <v>--</v>
      </c>
      <c r="N907" s="23" t="str" cm="1">
        <f t="array" ref="N907">IF(AND(I907&lt;&gt;"CONST",L907=0),INDEX('D2'!A:A,4-BIN2DEC(MID($B907,15,2))),"--")</f>
        <v>--</v>
      </c>
      <c r="O907" s="6">
        <f t="shared" si="124"/>
        <v>0</v>
      </c>
      <c r="P907" s="6">
        <f t="shared" si="119"/>
        <v>0</v>
      </c>
      <c r="Q907" s="6">
        <f t="shared" si="120"/>
        <v>0</v>
      </c>
      <c r="R907" s="3" t="str" cm="1">
        <f t="array" ref="R907">INDEX(Types!A:A,1+BIN2DEC(MID($B907,20,2)))</f>
        <v>Control</v>
      </c>
      <c r="S907" s="3" t="str" cm="1">
        <f t="array" ref="S907">IF(R907="ALU",INDEX(ALUOps!A:A,32-BIN2DEC(MID($B907,22,5))),"")</f>
        <v/>
      </c>
      <c r="T907" s="3" t="str" cm="1">
        <f t="array" ref="T907">IF(R907="ALU",INDEX(Tmp!A:A,4-BIN2DEC(MID($B907,27,2))),"")</f>
        <v/>
      </c>
      <c r="U907" s="6" t="str">
        <f t="shared" si="125"/>
        <v/>
      </c>
      <c r="V907" t="str" cm="1">
        <f t="array" ref="V907">IF(R907="Jump",INDEX(Jcond!A:A,16-BIN2DEC(MID($B907,22,4))),"")</f>
        <v/>
      </c>
      <c r="W907" t="str">
        <f t="shared" si="126"/>
        <v/>
      </c>
      <c r="X907" s="5" t="str" cm="1">
        <f t="array" ref="X907">IF(R907="Control",INDEX(IC!A:A,16-BIN2DEC(MID($B907,21,4))),"")</f>
        <v>--</v>
      </c>
      <c r="Y907" s="5" t="str" cm="1">
        <f t="array" ref="Y907">IF(X907="CALL",INDEX(Subroutines!A:A,32-BIN2DEC(MID($B907,25,5))),"")</f>
        <v/>
      </c>
      <c r="Z907" s="5" t="str" cm="1">
        <f t="array" ref="Z907">IF(R907="Control",INDEX(EC!A:A,8-BIN2DEC(MID($B907,25,3))),"")</f>
        <v>--</v>
      </c>
      <c r="AA907" s="5" t="str" cm="1">
        <f t="array" ref="AA907">IF(R907="Control",INDEX(SR!A:A,4-BIN2DEC(MID($B907,28,2))),"")</f>
        <v>--</v>
      </c>
    </row>
    <row r="908" spans="1:36" x14ac:dyDescent="0.25">
      <c r="A908" s="4" t="str">
        <f t="shared" si="121"/>
        <v>38A</v>
      </c>
      <c r="B908" s="2" t="s">
        <v>838</v>
      </c>
      <c r="C908" s="35"/>
      <c r="D908" s="3"/>
      <c r="E908" s="3"/>
      <c r="F908" s="3"/>
      <c r="G908" s="3"/>
      <c r="H908" s="3">
        <f t="shared" si="122"/>
        <v>0</v>
      </c>
      <c r="I908" s="27" t="str" cm="1">
        <f t="array" ref="I908">IF(H908=0,INDEX(Source1!A:A, 32-BIN2DEC(LEFT($B908,5))),"--")</f>
        <v>SIGMA</v>
      </c>
      <c r="J908" s="63" t="str">
        <f t="shared" si="118"/>
        <v>--</v>
      </c>
      <c r="K908" s="27" t="str" cm="1">
        <f t="array" ref="K908">IF(H908=0,INDEX(Dest1!A:A,32-BIN2DEC(MID($B908,6,5))),"--")</f>
        <v>OP2</v>
      </c>
      <c r="L908" s="27">
        <f t="shared" si="123"/>
        <v>1</v>
      </c>
      <c r="M908" s="27" t="str" cm="1">
        <f t="array" ref="M908">IF(AND(I908&lt;&gt;"CONST",L908=0),INDEX(Source2!A:A,16-BIN2DEC(MID($B908,11,4))),"--")</f>
        <v>--</v>
      </c>
      <c r="N908" s="23" t="str" cm="1">
        <f t="array" ref="N908">IF(AND(I908&lt;&gt;"CONST",L908=0),INDEX('D2'!A:A,4-BIN2DEC(MID($B908,15,2))),"--")</f>
        <v>--</v>
      </c>
      <c r="O908" s="6">
        <f t="shared" si="124"/>
        <v>0</v>
      </c>
      <c r="P908" s="6">
        <f t="shared" si="119"/>
        <v>1</v>
      </c>
      <c r="Q908" s="6">
        <f t="shared" si="120"/>
        <v>1</v>
      </c>
      <c r="R908" s="3" t="str" cm="1">
        <f t="array" ref="R908">INDEX(Types!A:A,1+BIN2DEC(MID($B908,20,2)))</f>
        <v>Control</v>
      </c>
      <c r="S908" s="3" t="str" cm="1">
        <f t="array" ref="S908">IF(R908="ALU",INDEX(ALUOps!A:A,32-BIN2DEC(MID($B908,22,5))),"")</f>
        <v/>
      </c>
      <c r="T908" s="3" t="str" cm="1">
        <f t="array" ref="T908">IF(R908="ALU",INDEX(Tmp!A:A,4-BIN2DEC(MID($B908,27,2))),"")</f>
        <v/>
      </c>
      <c r="U908" s="6" t="str">
        <f t="shared" si="125"/>
        <v/>
      </c>
      <c r="V908" t="str" cm="1">
        <f t="array" ref="V908">IF(R908="Jump",INDEX(Jcond!A:A,16-BIN2DEC(MID($B908,22,4))),"")</f>
        <v/>
      </c>
      <c r="W908" t="str">
        <f t="shared" si="126"/>
        <v/>
      </c>
      <c r="X908" s="5" t="str" cm="1">
        <f t="array" ref="X908">IF(R908="Control",INDEX(IC!A:A,16-BIN2DEC(MID($B908,21,4))),"")</f>
        <v>--</v>
      </c>
      <c r="Y908" s="5" t="str" cm="1">
        <f t="array" ref="Y908">IF(X908="CALL",INDEX(Subroutines!A:A,32-BIN2DEC(MID($B908,25,5))),"")</f>
        <v/>
      </c>
      <c r="Z908" s="5" t="str" cm="1">
        <f t="array" ref="Z908">IF(R908="Control",INDEX(EC!A:A,8-BIN2DEC(MID($B908,25,3))),"")</f>
        <v>COMMIT</v>
      </c>
      <c r="AA908" s="5" t="str" cm="1">
        <f t="array" ref="AA908">IF(R908="Control",INDEX(SR!A:A,4-BIN2DEC(MID($B908,28,2))),"")</f>
        <v>--</v>
      </c>
    </row>
    <row r="909" spans="1:36" s="9" customFormat="1" ht="15.75" thickBot="1" x14ac:dyDescent="0.3">
      <c r="A909" s="7" t="str">
        <f t="shared" si="121"/>
        <v>38B</v>
      </c>
      <c r="B909" s="8" t="s">
        <v>799</v>
      </c>
      <c r="C909" s="38"/>
      <c r="D909" s="10"/>
      <c r="E909" s="10"/>
      <c r="F909" s="10"/>
      <c r="G909" s="10"/>
      <c r="H909" s="10">
        <f t="shared" si="122"/>
        <v>0</v>
      </c>
      <c r="I909" s="30" t="str" cm="1">
        <f t="array" ref="I909">IF(H909=0,INDEX(Source1!A:A, 32-BIN2DEC(LEFT($B909,5))),"--")</f>
        <v>PC</v>
      </c>
      <c r="J909" s="66" t="str">
        <f t="shared" si="118"/>
        <v>--</v>
      </c>
      <c r="K909" s="30" t="str" cm="1">
        <f t="array" ref="K909">IF(H909=0,INDEX(Dest1!A:A,32-BIN2DEC(MID($B909,6,5))),"--")</f>
        <v>NULL</v>
      </c>
      <c r="L909" s="30">
        <f t="shared" si="123"/>
        <v>1</v>
      </c>
      <c r="M909" s="30" t="str" cm="1">
        <f t="array" ref="M909">IF(AND(I909&lt;&gt;"CONST",L909=0),INDEX(Source2!A:A,16-BIN2DEC(MID($B909,11,4))),"--")</f>
        <v>--</v>
      </c>
      <c r="N909" s="26" t="str" cm="1">
        <f t="array" ref="N909">IF(AND(I909&lt;&gt;"CONST",L909=0),INDEX('D2'!A:A,4-BIN2DEC(MID($B909,15,2))),"--")</f>
        <v>--</v>
      </c>
      <c r="O909" s="11">
        <f t="shared" si="124"/>
        <v>0</v>
      </c>
      <c r="P909" s="11">
        <f t="shared" si="119"/>
        <v>0</v>
      </c>
      <c r="Q909" s="11">
        <f t="shared" si="120"/>
        <v>0</v>
      </c>
      <c r="R909" s="10" t="str" cm="1">
        <f t="array" ref="R909">INDEX(Types!A:A,1+BIN2DEC(MID($B909,20,2)))</f>
        <v>Control</v>
      </c>
      <c r="S909" s="10" t="str" cm="1">
        <f t="array" ref="S909">IF(R909="ALU",INDEX(ALUOps!A:A,32-BIN2DEC(MID($B909,22,5))),"")</f>
        <v/>
      </c>
      <c r="T909" s="10" t="str" cm="1">
        <f t="array" ref="T909">IF(R909="ALU",INDEX(Tmp!A:A,4-BIN2DEC(MID($B909,27,2))),"")</f>
        <v/>
      </c>
      <c r="U909" s="11" t="str">
        <f t="shared" si="125"/>
        <v/>
      </c>
      <c r="V909" s="9" t="str" cm="1">
        <f t="array" ref="V909">IF(R909="Jump",INDEX(Jcond!A:A,16-BIN2DEC(MID($B909,22,4))),"")</f>
        <v/>
      </c>
      <c r="W909" s="9" t="str">
        <f t="shared" si="126"/>
        <v/>
      </c>
      <c r="X909" s="54" t="str" cm="1">
        <f t="array" ref="X909">IF(R909="Control",INDEX(IC!A:A,16-BIN2DEC(MID($B909,21,4))),"")</f>
        <v>--</v>
      </c>
      <c r="Y909" s="54" t="str" cm="1">
        <f t="array" ref="Y909">IF(X909="CALL",INDEX(Subroutines!A:A,32-BIN2DEC(MID($B909,25,5))),"")</f>
        <v/>
      </c>
      <c r="Z909" s="54" t="str" cm="1">
        <f t="array" ref="Z909">IF(R909="Control",INDEX(EC!A:A,8-BIN2DEC(MID($B909,25,3))),"")</f>
        <v>--</v>
      </c>
      <c r="AA909" s="54" t="str" cm="1">
        <f t="array" ref="AA909">IF(R909="Control",INDEX(SR!A:A,4-BIN2DEC(MID($B909,28,2))),"")</f>
        <v>--</v>
      </c>
      <c r="AE909" s="60"/>
    </row>
    <row r="910" spans="1:36" x14ac:dyDescent="0.25">
      <c r="A910" s="4" t="str">
        <f t="shared" si="121"/>
        <v>38C</v>
      </c>
      <c r="B910" s="2" t="s">
        <v>842</v>
      </c>
      <c r="C910" s="35"/>
      <c r="D910" s="2" t="s">
        <v>840</v>
      </c>
      <c r="E910" s="2" t="s">
        <v>936</v>
      </c>
      <c r="F910" s="2" t="s">
        <v>462</v>
      </c>
      <c r="G910" s="2"/>
      <c r="H910" s="3">
        <f t="shared" si="122"/>
        <v>0</v>
      </c>
      <c r="I910" s="27" t="str" cm="1">
        <f t="array" ref="I910">IF(H910=0,INDEX(Source1!A:A, 32-BIN2DEC(LEFT($B910,5))),"--")</f>
        <v>OP2</v>
      </c>
      <c r="J910" s="63" t="str">
        <f t="shared" si="118"/>
        <v>--</v>
      </c>
      <c r="K910" s="27" t="str" cm="1">
        <f t="array" ref="K910">IF(H910=0,INDEX(Dest1!A:A,32-BIN2DEC(MID($B910,6,5))),"--")</f>
        <v>tmpB</v>
      </c>
      <c r="L910" s="27">
        <f t="shared" si="123"/>
        <v>1</v>
      </c>
      <c r="M910" s="27" t="str" cm="1">
        <f t="array" ref="M910">IF(AND(I910&lt;&gt;"CONST",L910=0),INDEX(Source2!A:A,16-BIN2DEC(MID($B910,11,4))),"--")</f>
        <v>--</v>
      </c>
      <c r="N910" s="23" t="str" cm="1">
        <f t="array" ref="N910">IF(AND(I910&lt;&gt;"CONST",L910=0),INDEX('D2'!A:A,4-BIN2DEC(MID($B910,15,2))),"--")</f>
        <v>--</v>
      </c>
      <c r="O910" s="6">
        <f t="shared" si="124"/>
        <v>0</v>
      </c>
      <c r="P910" s="6">
        <f t="shared" si="119"/>
        <v>0</v>
      </c>
      <c r="Q910" s="6">
        <f t="shared" si="120"/>
        <v>1</v>
      </c>
      <c r="R910" s="3" t="str" cm="1">
        <f t="array" ref="R910">INDEX(Types!A:A,1+BIN2DEC(MID($B910,20,2)))</f>
        <v>ALU</v>
      </c>
      <c r="S910" s="3" t="str" cm="1">
        <f t="array" ref="S910">IF(R910="ALU",INDEX(ALUOps!A:A,32-BIN2DEC(MID($B910,22,5))),"")</f>
        <v>INC</v>
      </c>
      <c r="T910" s="3" t="str" cm="1">
        <f t="array" ref="T910">IF(R910="ALU",INDEX(Tmp!A:A,4-BIN2DEC(MID($B910,27,2))),"")</f>
        <v>tmpB</v>
      </c>
      <c r="U910" s="6">
        <f t="shared" si="125"/>
        <v>0</v>
      </c>
      <c r="V910" t="str" cm="1">
        <f t="array" ref="V910">IF(R910="Jump",INDEX(Jcond!A:A,16-BIN2DEC(MID($B910,22,4))),"")</f>
        <v/>
      </c>
      <c r="W910" t="str">
        <f t="shared" si="126"/>
        <v/>
      </c>
      <c r="X910" s="5" t="str" cm="1">
        <f t="array" ref="X910">IF(R910="Control",INDEX(IC!A:A,16-BIN2DEC(MID($B910,21,4))),"")</f>
        <v/>
      </c>
      <c r="Y910" s="5" t="str" cm="1">
        <f t="array" ref="Y910">IF(X910="CALL",INDEX(Subroutines!A:A,32-BIN2DEC(MID($B910,25,5))),"")</f>
        <v/>
      </c>
      <c r="Z910" s="5" t="str" cm="1">
        <f t="array" ref="Z910">IF(R910="Control",INDEX(EC!A:A,8-BIN2DEC(MID($B910,25,3))),"")</f>
        <v/>
      </c>
      <c r="AA910" s="5" t="str" cm="1">
        <f t="array" ref="AA910">IF(R910="Control",INDEX(SR!A:A,4-BIN2DEC(MID($B910,28,2))),"")</f>
        <v/>
      </c>
      <c r="AC910">
        <v>8080</v>
      </c>
      <c r="AD910" t="s">
        <v>1051</v>
      </c>
      <c r="AJ910" s="1" t="s">
        <v>841</v>
      </c>
    </row>
    <row r="911" spans="1:36" x14ac:dyDescent="0.25">
      <c r="A911" s="4" t="str">
        <f t="shared" si="121"/>
        <v>38D</v>
      </c>
      <c r="B911" s="2" t="s">
        <v>88</v>
      </c>
      <c r="C911" s="35"/>
      <c r="D911" s="3"/>
      <c r="E911" s="3"/>
      <c r="F911" s="3"/>
      <c r="G911" s="3"/>
      <c r="H911" s="3">
        <f t="shared" si="122"/>
        <v>0</v>
      </c>
      <c r="I911" s="27" t="str" cm="1">
        <f t="array" ref="I911">IF(H911=0,INDEX(Source1!A:A, 32-BIN2DEC(LEFT($B911,5))),"--")</f>
        <v>SIGMA</v>
      </c>
      <c r="J911" s="63" t="str">
        <f t="shared" si="118"/>
        <v>--</v>
      </c>
      <c r="K911" s="27" t="str" cm="1">
        <f t="array" ref="K911">IF(H911=0,INDEX(Dest1!A:A,32-BIN2DEC(MID($B911,6,5))),"--")</f>
        <v>OP2</v>
      </c>
      <c r="L911" s="27">
        <f t="shared" si="123"/>
        <v>1</v>
      </c>
      <c r="M911" s="27" t="str" cm="1">
        <f t="array" ref="M911">IF(AND(I911&lt;&gt;"CONST",L911=0),INDEX(Source2!A:A,16-BIN2DEC(MID($B911,11,4))),"--")</f>
        <v>--</v>
      </c>
      <c r="N911" s="23" t="str" cm="1">
        <f t="array" ref="N911">IF(AND(I911&lt;&gt;"CONST",L911=0),INDEX('D2'!A:A,4-BIN2DEC(MID($B911,15,2))),"--")</f>
        <v>--</v>
      </c>
      <c r="O911" s="6">
        <f t="shared" si="124"/>
        <v>0</v>
      </c>
      <c r="P911" s="6">
        <f t="shared" si="119"/>
        <v>0</v>
      </c>
      <c r="Q911" s="6">
        <f t="shared" si="120"/>
        <v>0</v>
      </c>
      <c r="R911" s="3" t="str" cm="1">
        <f t="array" ref="R911">INDEX(Types!A:A,1+BIN2DEC(MID($B911,20,2)))</f>
        <v>Control</v>
      </c>
      <c r="S911" s="3" t="str" cm="1">
        <f t="array" ref="S911">IF(R911="ALU",INDEX(ALUOps!A:A,32-BIN2DEC(MID($B911,22,5))),"")</f>
        <v/>
      </c>
      <c r="T911" s="3" t="str" cm="1">
        <f t="array" ref="T911">IF(R911="ALU",INDEX(Tmp!A:A,4-BIN2DEC(MID($B911,27,2))),"")</f>
        <v/>
      </c>
      <c r="U911" s="6" t="str">
        <f t="shared" si="125"/>
        <v/>
      </c>
      <c r="V911" t="str" cm="1">
        <f t="array" ref="V911">IF(R911="Jump",INDEX(Jcond!A:A,16-BIN2DEC(MID($B911,22,4))),"")</f>
        <v/>
      </c>
      <c r="W911" t="str">
        <f t="shared" si="126"/>
        <v/>
      </c>
      <c r="X911" s="5" t="str" cm="1">
        <f t="array" ref="X911">IF(R911="Control",INDEX(IC!A:A,16-BIN2DEC(MID($B911,21,4))),"")</f>
        <v>--</v>
      </c>
      <c r="Y911" s="5" t="str" cm="1">
        <f t="array" ref="Y911">IF(X911="CALL",INDEX(Subroutines!A:A,32-BIN2DEC(MID($B911,25,5))),"")</f>
        <v/>
      </c>
      <c r="Z911" s="5" t="str" cm="1">
        <f t="array" ref="Z911">IF(R911="Control",INDEX(EC!A:A,8-BIN2DEC(MID($B911,25,3))),"")</f>
        <v>--</v>
      </c>
      <c r="AA911" s="5" t="str" cm="1">
        <f t="array" ref="AA911">IF(R911="Control",INDEX(SR!A:A,4-BIN2DEC(MID($B911,28,2))),"")</f>
        <v>--</v>
      </c>
    </row>
    <row r="912" spans="1:36" s="15" customFormat="1" x14ac:dyDescent="0.25">
      <c r="A912" s="12" t="str">
        <f t="shared" si="121"/>
        <v>38E</v>
      </c>
      <c r="B912" s="13" t="s">
        <v>4</v>
      </c>
      <c r="C912" s="36"/>
      <c r="D912" s="14"/>
      <c r="E912" s="14"/>
      <c r="F912" s="14"/>
      <c r="G912" s="14"/>
      <c r="H912" s="14">
        <f t="shared" si="122"/>
        <v>1</v>
      </c>
      <c r="I912" s="28" t="str" cm="1">
        <f t="array" ref="I912">IF(H912=0,INDEX(Source1!A:A, 32-BIN2DEC(LEFT($B912,5))),"--")</f>
        <v>--</v>
      </c>
      <c r="J912" s="64" t="str">
        <f t="shared" si="118"/>
        <v>--</v>
      </c>
      <c r="K912" s="28" t="str" cm="1">
        <f t="array" ref="K912">IF(H912=0,INDEX(Dest1!A:A,32-BIN2DEC(MID($B912,6,5))),"--")</f>
        <v>--</v>
      </c>
      <c r="L912" s="28">
        <f t="shared" si="123"/>
        <v>1</v>
      </c>
      <c r="M912" s="28" t="str" cm="1">
        <f t="array" ref="M912">IF(AND(I912&lt;&gt;"CONST",L912=0),INDEX(Source2!A:A,16-BIN2DEC(MID($B912,11,4))),"--")</f>
        <v>--</v>
      </c>
      <c r="N912" s="24" t="str" cm="1">
        <f t="array" ref="N912">IF(AND(I912&lt;&gt;"CONST",L912=0),INDEX('D2'!A:A,4-BIN2DEC(MID($B912,15,2))),"--")</f>
        <v>--</v>
      </c>
      <c r="O912" s="16">
        <f t="shared" si="124"/>
        <v>0</v>
      </c>
      <c r="P912" s="16">
        <f t="shared" si="119"/>
        <v>0</v>
      </c>
      <c r="Q912" s="16">
        <f t="shared" si="120"/>
        <v>0</v>
      </c>
      <c r="R912" s="14" t="str" cm="1">
        <f t="array" ref="R912">INDEX(Types!A:A,1+BIN2DEC(MID($B912,20,2)))</f>
        <v>Control</v>
      </c>
      <c r="S912" s="14" t="str" cm="1">
        <f t="array" ref="S912">IF(R912="ALU",INDEX(ALUOps!A:A,32-BIN2DEC(MID($B912,22,5))),"")</f>
        <v/>
      </c>
      <c r="T912" s="14" t="str" cm="1">
        <f t="array" ref="T912">IF(R912="ALU",INDEX(Tmp!A:A,4-BIN2DEC(MID($B912,27,2))),"")</f>
        <v/>
      </c>
      <c r="U912" s="16" t="str">
        <f t="shared" si="125"/>
        <v/>
      </c>
      <c r="V912" s="15" t="str" cm="1">
        <f t="array" ref="V912">IF(R912="Jump",INDEX(Jcond!A:A,16-BIN2DEC(MID($B912,22,4))),"")</f>
        <v/>
      </c>
      <c r="W912" s="15" t="str">
        <f t="shared" si="126"/>
        <v/>
      </c>
      <c r="X912" s="52" t="str" cm="1">
        <f t="array" ref="X912">IF(R912="Control",INDEX(IC!A:A,16-BIN2DEC(MID($B912,21,4))),"")</f>
        <v>--</v>
      </c>
      <c r="Y912" s="52" t="str" cm="1">
        <f t="array" ref="Y912">IF(X912="CALL",INDEX(Subroutines!A:A,32-BIN2DEC(MID($B912,25,5))),"")</f>
        <v/>
      </c>
      <c r="Z912" s="52" t="str" cm="1">
        <f t="array" ref="Z912">IF(R912="Control",INDEX(EC!A:A,8-BIN2DEC(MID($B912,25,3))),"")</f>
        <v>--</v>
      </c>
      <c r="AA912" s="52" t="str" cm="1">
        <f t="array" ref="AA912">IF(R912="Control",INDEX(SR!A:A,4-BIN2DEC(MID($B912,28,2))),"")</f>
        <v>--</v>
      </c>
      <c r="AE912" s="58"/>
    </row>
    <row r="913" spans="1:36" s="20" customFormat="1" ht="15.75" thickBot="1" x14ac:dyDescent="0.3">
      <c r="A913" s="17" t="str">
        <f t="shared" si="121"/>
        <v>38F</v>
      </c>
      <c r="B913" s="18" t="s">
        <v>4</v>
      </c>
      <c r="C913" s="37"/>
      <c r="D913" s="19"/>
      <c r="E913" s="19"/>
      <c r="F913" s="19"/>
      <c r="G913" s="19"/>
      <c r="H913" s="19">
        <f t="shared" si="122"/>
        <v>1</v>
      </c>
      <c r="I913" s="29" t="str" cm="1">
        <f t="array" ref="I913">IF(H913=0,INDEX(Source1!A:A, 32-BIN2DEC(LEFT($B913,5))),"--")</f>
        <v>--</v>
      </c>
      <c r="J913" s="65" t="str">
        <f t="shared" si="118"/>
        <v>--</v>
      </c>
      <c r="K913" s="29" t="str" cm="1">
        <f t="array" ref="K913">IF(H913=0,INDEX(Dest1!A:A,32-BIN2DEC(MID($B913,6,5))),"--")</f>
        <v>--</v>
      </c>
      <c r="L913" s="29">
        <f t="shared" si="123"/>
        <v>1</v>
      </c>
      <c r="M913" s="29" t="str" cm="1">
        <f t="array" ref="M913">IF(AND(I913&lt;&gt;"CONST",L913=0),INDEX(Source2!A:A,16-BIN2DEC(MID($B913,11,4))),"--")</f>
        <v>--</v>
      </c>
      <c r="N913" s="25" t="str" cm="1">
        <f t="array" ref="N913">IF(AND(I913&lt;&gt;"CONST",L913=0),INDEX('D2'!A:A,4-BIN2DEC(MID($B913,15,2))),"--")</f>
        <v>--</v>
      </c>
      <c r="O913" s="21">
        <f t="shared" si="124"/>
        <v>0</v>
      </c>
      <c r="P913" s="21">
        <f t="shared" si="119"/>
        <v>0</v>
      </c>
      <c r="Q913" s="21">
        <f t="shared" si="120"/>
        <v>0</v>
      </c>
      <c r="R913" s="19" t="str" cm="1">
        <f t="array" ref="R913">INDEX(Types!A:A,1+BIN2DEC(MID($B913,20,2)))</f>
        <v>Control</v>
      </c>
      <c r="S913" s="19" t="str" cm="1">
        <f t="array" ref="S913">IF(R913="ALU",INDEX(ALUOps!A:A,32-BIN2DEC(MID($B913,22,5))),"")</f>
        <v/>
      </c>
      <c r="T913" s="19" t="str" cm="1">
        <f t="array" ref="T913">IF(R913="ALU",INDEX(Tmp!A:A,4-BIN2DEC(MID($B913,27,2))),"")</f>
        <v/>
      </c>
      <c r="U913" s="21" t="str">
        <f t="shared" si="125"/>
        <v/>
      </c>
      <c r="V913" s="20" t="str" cm="1">
        <f t="array" ref="V913">IF(R913="Jump",INDEX(Jcond!A:A,16-BIN2DEC(MID($B913,22,4))),"")</f>
        <v/>
      </c>
      <c r="W913" s="20" t="str">
        <f t="shared" si="126"/>
        <v/>
      </c>
      <c r="X913" s="53" t="str" cm="1">
        <f t="array" ref="X913">IF(R913="Control",INDEX(IC!A:A,16-BIN2DEC(MID($B913,21,4))),"")</f>
        <v>--</v>
      </c>
      <c r="Y913" s="53" t="str" cm="1">
        <f t="array" ref="Y913">IF(X913="CALL",INDEX(Subroutines!A:A,32-BIN2DEC(MID($B913,25,5))),"")</f>
        <v/>
      </c>
      <c r="Z913" s="53" t="str" cm="1">
        <f t="array" ref="Z913">IF(R913="Control",INDEX(EC!A:A,8-BIN2DEC(MID($B913,25,3))),"")</f>
        <v>--</v>
      </c>
      <c r="AA913" s="53" t="str" cm="1">
        <f t="array" ref="AA913">IF(R913="Control",INDEX(SR!A:A,4-BIN2DEC(MID($B913,28,2))),"")</f>
        <v>--</v>
      </c>
      <c r="AE913" s="59"/>
    </row>
    <row r="914" spans="1:36" x14ac:dyDescent="0.25">
      <c r="A914" s="4" t="str">
        <f t="shared" si="121"/>
        <v>390</v>
      </c>
      <c r="B914" s="2" t="s">
        <v>845</v>
      </c>
      <c r="C914" s="35"/>
      <c r="D914" s="2" t="s">
        <v>843</v>
      </c>
      <c r="E914" s="2" t="s">
        <v>936</v>
      </c>
      <c r="F914" s="2" t="s">
        <v>462</v>
      </c>
      <c r="G914" s="2"/>
      <c r="H914" s="3">
        <f t="shared" si="122"/>
        <v>0</v>
      </c>
      <c r="I914" s="27" t="str" cm="1">
        <f t="array" ref="I914">IF(H914=0,INDEX(Source1!A:A, 32-BIN2DEC(LEFT($B914,5))),"--")</f>
        <v>OP2</v>
      </c>
      <c r="J914" s="63" t="str">
        <f t="shared" si="118"/>
        <v>--</v>
      </c>
      <c r="K914" s="27" t="str" cm="1">
        <f t="array" ref="K914">IF(H914=0,INDEX(Dest1!A:A,32-BIN2DEC(MID($B914,6,5))),"--")</f>
        <v>tmpB</v>
      </c>
      <c r="L914" s="27">
        <f t="shared" si="123"/>
        <v>1</v>
      </c>
      <c r="M914" s="27" t="str" cm="1">
        <f t="array" ref="M914">IF(AND(I914&lt;&gt;"CONST",L914=0),INDEX(Source2!A:A,16-BIN2DEC(MID($B914,11,4))),"--")</f>
        <v>--</v>
      </c>
      <c r="N914" s="23" t="str" cm="1">
        <f t="array" ref="N914">IF(AND(I914&lt;&gt;"CONST",L914=0),INDEX('D2'!A:A,4-BIN2DEC(MID($B914,15,2))),"--")</f>
        <v>--</v>
      </c>
      <c r="O914" s="6">
        <f t="shared" si="124"/>
        <v>0</v>
      </c>
      <c r="P914" s="6">
        <f t="shared" si="119"/>
        <v>0</v>
      </c>
      <c r="Q914" s="6">
        <f t="shared" si="120"/>
        <v>1</v>
      </c>
      <c r="R914" s="3" t="str" cm="1">
        <f t="array" ref="R914">INDEX(Types!A:A,1+BIN2DEC(MID($B914,20,2)))</f>
        <v>ALU</v>
      </c>
      <c r="S914" s="3" t="str" cm="1">
        <f t="array" ref="S914">IF(R914="ALU",INDEX(ALUOps!A:A,32-BIN2DEC(MID($B914,22,5))),"")</f>
        <v>DEC</v>
      </c>
      <c r="T914" s="3" t="str" cm="1">
        <f t="array" ref="T914">IF(R914="ALU",INDEX(Tmp!A:A,4-BIN2DEC(MID($B914,27,2))),"")</f>
        <v>tmpB</v>
      </c>
      <c r="U914" s="6">
        <f t="shared" si="125"/>
        <v>0</v>
      </c>
      <c r="V914" t="str" cm="1">
        <f t="array" ref="V914">IF(R914="Jump",INDEX(Jcond!A:A,16-BIN2DEC(MID($B914,22,4))),"")</f>
        <v/>
      </c>
      <c r="W914" t="str">
        <f t="shared" si="126"/>
        <v/>
      </c>
      <c r="X914" s="5" t="str" cm="1">
        <f t="array" ref="X914">IF(R914="Control",INDEX(IC!A:A,16-BIN2DEC(MID($B914,21,4))),"")</f>
        <v/>
      </c>
      <c r="Y914" s="5" t="str" cm="1">
        <f t="array" ref="Y914">IF(X914="CALL",INDEX(Subroutines!A:A,32-BIN2DEC(MID($B914,25,5))),"")</f>
        <v/>
      </c>
      <c r="Z914" s="5" t="str" cm="1">
        <f t="array" ref="Z914">IF(R914="Control",INDEX(EC!A:A,8-BIN2DEC(MID($B914,25,3))),"")</f>
        <v/>
      </c>
      <c r="AA914" s="5" t="str" cm="1">
        <f t="array" ref="AA914">IF(R914="Control",INDEX(SR!A:A,4-BIN2DEC(MID($B914,28,2))),"")</f>
        <v/>
      </c>
      <c r="AC914">
        <v>8080</v>
      </c>
      <c r="AD914" t="s">
        <v>1052</v>
      </c>
      <c r="AJ914" s="1" t="s">
        <v>844</v>
      </c>
    </row>
    <row r="915" spans="1:36" x14ac:dyDescent="0.25">
      <c r="A915" s="4" t="str">
        <f t="shared" si="121"/>
        <v>391</v>
      </c>
      <c r="B915" s="2" t="s">
        <v>88</v>
      </c>
      <c r="C915" s="35"/>
      <c r="D915" s="3"/>
      <c r="E915" s="3"/>
      <c r="F915" s="3"/>
      <c r="G915" s="3"/>
      <c r="H915" s="3">
        <f t="shared" si="122"/>
        <v>0</v>
      </c>
      <c r="I915" s="27" t="str" cm="1">
        <f t="array" ref="I915">IF(H915=0,INDEX(Source1!A:A, 32-BIN2DEC(LEFT($B915,5))),"--")</f>
        <v>SIGMA</v>
      </c>
      <c r="J915" s="63" t="str">
        <f t="shared" si="118"/>
        <v>--</v>
      </c>
      <c r="K915" s="27" t="str" cm="1">
        <f t="array" ref="K915">IF(H915=0,INDEX(Dest1!A:A,32-BIN2DEC(MID($B915,6,5))),"--")</f>
        <v>OP2</v>
      </c>
      <c r="L915" s="27">
        <f t="shared" si="123"/>
        <v>1</v>
      </c>
      <c r="M915" s="27" t="str" cm="1">
        <f t="array" ref="M915">IF(AND(I915&lt;&gt;"CONST",L915=0),INDEX(Source2!A:A,16-BIN2DEC(MID($B915,11,4))),"--")</f>
        <v>--</v>
      </c>
      <c r="N915" s="23" t="str" cm="1">
        <f t="array" ref="N915">IF(AND(I915&lt;&gt;"CONST",L915=0),INDEX('D2'!A:A,4-BIN2DEC(MID($B915,15,2))),"--")</f>
        <v>--</v>
      </c>
      <c r="O915" s="6">
        <f t="shared" si="124"/>
        <v>0</v>
      </c>
      <c r="P915" s="6">
        <f t="shared" si="119"/>
        <v>0</v>
      </c>
      <c r="Q915" s="6">
        <f t="shared" si="120"/>
        <v>0</v>
      </c>
      <c r="R915" s="3" t="str" cm="1">
        <f t="array" ref="R915">INDEX(Types!A:A,1+BIN2DEC(MID($B915,20,2)))</f>
        <v>Control</v>
      </c>
      <c r="S915" s="3" t="str" cm="1">
        <f t="array" ref="S915">IF(R915="ALU",INDEX(ALUOps!A:A,32-BIN2DEC(MID($B915,22,5))),"")</f>
        <v/>
      </c>
      <c r="T915" s="3" t="str" cm="1">
        <f t="array" ref="T915">IF(R915="ALU",INDEX(Tmp!A:A,4-BIN2DEC(MID($B915,27,2))),"")</f>
        <v/>
      </c>
      <c r="U915" s="6" t="str">
        <f t="shared" si="125"/>
        <v/>
      </c>
      <c r="V915" t="str" cm="1">
        <f t="array" ref="V915">IF(R915="Jump",INDEX(Jcond!A:A,16-BIN2DEC(MID($B915,22,4))),"")</f>
        <v/>
      </c>
      <c r="W915" t="str">
        <f t="shared" si="126"/>
        <v/>
      </c>
      <c r="X915" s="5" t="str" cm="1">
        <f t="array" ref="X915">IF(R915="Control",INDEX(IC!A:A,16-BIN2DEC(MID($B915,21,4))),"")</f>
        <v>--</v>
      </c>
      <c r="Y915" s="5" t="str" cm="1">
        <f t="array" ref="Y915">IF(X915="CALL",INDEX(Subroutines!A:A,32-BIN2DEC(MID($B915,25,5))),"")</f>
        <v/>
      </c>
      <c r="Z915" s="5" t="str" cm="1">
        <f t="array" ref="Z915">IF(R915="Control",INDEX(EC!A:A,8-BIN2DEC(MID($B915,25,3))),"")</f>
        <v>--</v>
      </c>
      <c r="AA915" s="5" t="str" cm="1">
        <f t="array" ref="AA915">IF(R915="Control",INDEX(SR!A:A,4-BIN2DEC(MID($B915,28,2))),"")</f>
        <v>--</v>
      </c>
    </row>
    <row r="916" spans="1:36" s="15" customFormat="1" x14ac:dyDescent="0.25">
      <c r="A916" s="12" t="str">
        <f t="shared" si="121"/>
        <v>392</v>
      </c>
      <c r="B916" s="13" t="s">
        <v>4</v>
      </c>
      <c r="C916" s="36"/>
      <c r="D916" s="14"/>
      <c r="E916" s="14"/>
      <c r="F916" s="14"/>
      <c r="G916" s="14"/>
      <c r="H916" s="14">
        <f t="shared" si="122"/>
        <v>1</v>
      </c>
      <c r="I916" s="28" t="str" cm="1">
        <f t="array" ref="I916">IF(H916=0,INDEX(Source1!A:A, 32-BIN2DEC(LEFT($B916,5))),"--")</f>
        <v>--</v>
      </c>
      <c r="J916" s="64" t="str">
        <f t="shared" si="118"/>
        <v>--</v>
      </c>
      <c r="K916" s="28" t="str" cm="1">
        <f t="array" ref="K916">IF(H916=0,INDEX(Dest1!A:A,32-BIN2DEC(MID($B916,6,5))),"--")</f>
        <v>--</v>
      </c>
      <c r="L916" s="28">
        <f t="shared" si="123"/>
        <v>1</v>
      </c>
      <c r="M916" s="28" t="str" cm="1">
        <f t="array" ref="M916">IF(AND(I916&lt;&gt;"CONST",L916=0),INDEX(Source2!A:A,16-BIN2DEC(MID($B916,11,4))),"--")</f>
        <v>--</v>
      </c>
      <c r="N916" s="24" t="str" cm="1">
        <f t="array" ref="N916">IF(AND(I916&lt;&gt;"CONST",L916=0),INDEX('D2'!A:A,4-BIN2DEC(MID($B916,15,2))),"--")</f>
        <v>--</v>
      </c>
      <c r="O916" s="16">
        <f t="shared" si="124"/>
        <v>0</v>
      </c>
      <c r="P916" s="16">
        <f t="shared" si="119"/>
        <v>0</v>
      </c>
      <c r="Q916" s="16">
        <f t="shared" si="120"/>
        <v>0</v>
      </c>
      <c r="R916" s="14" t="str" cm="1">
        <f t="array" ref="R916">INDEX(Types!A:A,1+BIN2DEC(MID($B916,20,2)))</f>
        <v>Control</v>
      </c>
      <c r="S916" s="14" t="str" cm="1">
        <f t="array" ref="S916">IF(R916="ALU",INDEX(ALUOps!A:A,32-BIN2DEC(MID($B916,22,5))),"")</f>
        <v/>
      </c>
      <c r="T916" s="14" t="str" cm="1">
        <f t="array" ref="T916">IF(R916="ALU",INDEX(Tmp!A:A,4-BIN2DEC(MID($B916,27,2))),"")</f>
        <v/>
      </c>
      <c r="U916" s="16" t="str">
        <f t="shared" si="125"/>
        <v/>
      </c>
      <c r="V916" s="15" t="str" cm="1">
        <f t="array" ref="V916">IF(R916="Jump",INDEX(Jcond!A:A,16-BIN2DEC(MID($B916,22,4))),"")</f>
        <v/>
      </c>
      <c r="W916" s="15" t="str">
        <f t="shared" si="126"/>
        <v/>
      </c>
      <c r="X916" s="52" t="str" cm="1">
        <f t="array" ref="X916">IF(R916="Control",INDEX(IC!A:A,16-BIN2DEC(MID($B916,21,4))),"")</f>
        <v>--</v>
      </c>
      <c r="Y916" s="52" t="str" cm="1">
        <f t="array" ref="Y916">IF(X916="CALL",INDEX(Subroutines!A:A,32-BIN2DEC(MID($B916,25,5))),"")</f>
        <v/>
      </c>
      <c r="Z916" s="52" t="str" cm="1">
        <f t="array" ref="Z916">IF(R916="Control",INDEX(EC!A:A,8-BIN2DEC(MID($B916,25,3))),"")</f>
        <v>--</v>
      </c>
      <c r="AA916" s="52" t="str" cm="1">
        <f t="array" ref="AA916">IF(R916="Control",INDEX(SR!A:A,4-BIN2DEC(MID($B916,28,2))),"")</f>
        <v>--</v>
      </c>
      <c r="AE916" s="58"/>
    </row>
    <row r="917" spans="1:36" s="20" customFormat="1" ht="15.75" thickBot="1" x14ac:dyDescent="0.3">
      <c r="A917" s="17" t="str">
        <f t="shared" si="121"/>
        <v>393</v>
      </c>
      <c r="B917" s="18" t="s">
        <v>4</v>
      </c>
      <c r="C917" s="37"/>
      <c r="D917" s="19"/>
      <c r="E917" s="19"/>
      <c r="F917" s="19"/>
      <c r="G917" s="19"/>
      <c r="H917" s="19">
        <f t="shared" si="122"/>
        <v>1</v>
      </c>
      <c r="I917" s="29" t="str" cm="1">
        <f t="array" ref="I917">IF(H917=0,INDEX(Source1!A:A, 32-BIN2DEC(LEFT($B917,5))),"--")</f>
        <v>--</v>
      </c>
      <c r="J917" s="65" t="str">
        <f t="shared" si="118"/>
        <v>--</v>
      </c>
      <c r="K917" s="29" t="str" cm="1">
        <f t="array" ref="K917">IF(H917=0,INDEX(Dest1!A:A,32-BIN2DEC(MID($B917,6,5))),"--")</f>
        <v>--</v>
      </c>
      <c r="L917" s="29">
        <f t="shared" si="123"/>
        <v>1</v>
      </c>
      <c r="M917" s="29" t="str" cm="1">
        <f t="array" ref="M917">IF(AND(I917&lt;&gt;"CONST",L917=0),INDEX(Source2!A:A,16-BIN2DEC(MID($B917,11,4))),"--")</f>
        <v>--</v>
      </c>
      <c r="N917" s="25" t="str" cm="1">
        <f t="array" ref="N917">IF(AND(I917&lt;&gt;"CONST",L917=0),INDEX('D2'!A:A,4-BIN2DEC(MID($B917,15,2))),"--")</f>
        <v>--</v>
      </c>
      <c r="O917" s="21">
        <f t="shared" si="124"/>
        <v>0</v>
      </c>
      <c r="P917" s="21">
        <f t="shared" si="119"/>
        <v>0</v>
      </c>
      <c r="Q917" s="21">
        <f t="shared" si="120"/>
        <v>0</v>
      </c>
      <c r="R917" s="19" t="str" cm="1">
        <f t="array" ref="R917">INDEX(Types!A:A,1+BIN2DEC(MID($B917,20,2)))</f>
        <v>Control</v>
      </c>
      <c r="S917" s="19" t="str" cm="1">
        <f t="array" ref="S917">IF(R917="ALU",INDEX(ALUOps!A:A,32-BIN2DEC(MID($B917,22,5))),"")</f>
        <v/>
      </c>
      <c r="T917" s="19" t="str" cm="1">
        <f t="array" ref="T917">IF(R917="ALU",INDEX(Tmp!A:A,4-BIN2DEC(MID($B917,27,2))),"")</f>
        <v/>
      </c>
      <c r="U917" s="21" t="str">
        <f t="shared" si="125"/>
        <v/>
      </c>
      <c r="V917" s="20" t="str" cm="1">
        <f t="array" ref="V917">IF(R917="Jump",INDEX(Jcond!A:A,16-BIN2DEC(MID($B917,22,4))),"")</f>
        <v/>
      </c>
      <c r="W917" s="20" t="str">
        <f t="shared" si="126"/>
        <v/>
      </c>
      <c r="X917" s="53" t="str" cm="1">
        <f t="array" ref="X917">IF(R917="Control",INDEX(IC!A:A,16-BIN2DEC(MID($B917,21,4))),"")</f>
        <v>--</v>
      </c>
      <c r="Y917" s="53" t="str" cm="1">
        <f t="array" ref="Y917">IF(X917="CALL",INDEX(Subroutines!A:A,32-BIN2DEC(MID($B917,25,5))),"")</f>
        <v/>
      </c>
      <c r="Z917" s="53" t="str" cm="1">
        <f t="array" ref="Z917">IF(R917="Control",INDEX(EC!A:A,8-BIN2DEC(MID($B917,25,3))),"")</f>
        <v>--</v>
      </c>
      <c r="AA917" s="53" t="str" cm="1">
        <f t="array" ref="AA917">IF(R917="Control",INDEX(SR!A:A,4-BIN2DEC(MID($B917,28,2))),"")</f>
        <v>--</v>
      </c>
      <c r="AE917" s="59"/>
    </row>
    <row r="918" spans="1:36" x14ac:dyDescent="0.25">
      <c r="A918" s="4" t="str">
        <f t="shared" si="121"/>
        <v>394</v>
      </c>
      <c r="B918" s="2" t="s">
        <v>848</v>
      </c>
      <c r="C918" s="35"/>
      <c r="D918" s="2" t="s">
        <v>846</v>
      </c>
      <c r="E918" s="2" t="s">
        <v>936</v>
      </c>
      <c r="F918" s="2" t="s">
        <v>462</v>
      </c>
      <c r="G918" s="2"/>
      <c r="H918" s="3">
        <f t="shared" si="122"/>
        <v>0</v>
      </c>
      <c r="I918" s="27" t="str" cm="1">
        <f t="array" ref="I918">IF(H918=0,INDEX(Source1!A:A, 32-BIN2DEC(LEFT($B918,5))),"--")</f>
        <v>OP1</v>
      </c>
      <c r="J918" s="63" t="str">
        <f t="shared" si="118"/>
        <v>--</v>
      </c>
      <c r="K918" s="27" t="str" cm="1">
        <f t="array" ref="K918">IF(H918=0,INDEX(Dest1!A:A,32-BIN2DEC(MID($B918,6,5))),"--")</f>
        <v>tmpA</v>
      </c>
      <c r="L918" s="27">
        <f t="shared" si="123"/>
        <v>0</v>
      </c>
      <c r="M918" s="27" t="str" cm="1">
        <f t="array" ref="M918">IF(AND(I918&lt;&gt;"CONST",L918=0),INDEX(Source2!A:A,16-BIN2DEC(MID($B918,11,4))),"--")</f>
        <v>A</v>
      </c>
      <c r="N918" s="23" t="str" cm="1">
        <f t="array" ref="N918">IF(AND(I918&lt;&gt;"CONST",L918=0),INDEX('D2'!A:A,4-BIN2DEC(MID($B918,15,2))),"--")</f>
        <v>tmpB</v>
      </c>
      <c r="O918" s="6">
        <f t="shared" si="124"/>
        <v>0</v>
      </c>
      <c r="P918" s="6">
        <f t="shared" si="119"/>
        <v>0</v>
      </c>
      <c r="Q918" s="6">
        <f t="shared" si="120"/>
        <v>0</v>
      </c>
      <c r="R918" s="3" t="str" cm="1">
        <f t="array" ref="R918">INDEX(Types!A:A,1+BIN2DEC(MID($B918,20,2)))</f>
        <v>ALU</v>
      </c>
      <c r="S918" s="3" t="str" cm="1">
        <f t="array" ref="S918">IF(R918="ALU",INDEX(ALUOps!A:A,32-BIN2DEC(MID($B918,22,5))),"")</f>
        <v>XI</v>
      </c>
      <c r="T918" s="3" t="str" cm="1">
        <f t="array" ref="T918">IF(R918="ALU",INDEX(Tmp!A:A,4-BIN2DEC(MID($B918,27,2))),"")</f>
        <v>tmpA</v>
      </c>
      <c r="U918" s="6">
        <f t="shared" si="125"/>
        <v>0</v>
      </c>
      <c r="V918" t="str" cm="1">
        <f t="array" ref="V918">IF(R918="Jump",INDEX(Jcond!A:A,16-BIN2DEC(MID($B918,22,4))),"")</f>
        <v/>
      </c>
      <c r="W918" t="str">
        <f t="shared" si="126"/>
        <v/>
      </c>
      <c r="X918" s="5" t="str" cm="1">
        <f t="array" ref="X918">IF(R918="Control",INDEX(IC!A:A,16-BIN2DEC(MID($B918,21,4))),"")</f>
        <v/>
      </c>
      <c r="Y918" s="5" t="str" cm="1">
        <f t="array" ref="Y918">IF(X918="CALL",INDEX(Subroutines!A:A,32-BIN2DEC(MID($B918,25,5))),"")</f>
        <v/>
      </c>
      <c r="Z918" s="5" t="str" cm="1">
        <f t="array" ref="Z918">IF(R918="Control",INDEX(EC!A:A,8-BIN2DEC(MID($B918,25,3))),"")</f>
        <v/>
      </c>
      <c r="AA918" s="5" t="str" cm="1">
        <f t="array" ref="AA918">IF(R918="Control",INDEX(SR!A:A,4-BIN2DEC(MID($B918,28,2))),"")</f>
        <v/>
      </c>
      <c r="AC918">
        <v>8080</v>
      </c>
      <c r="AD918" t="s">
        <v>1053</v>
      </c>
      <c r="AJ918" s="1" t="s">
        <v>847</v>
      </c>
    </row>
    <row r="919" spans="1:36" x14ac:dyDescent="0.25">
      <c r="A919" s="4" t="str">
        <f t="shared" si="121"/>
        <v>395</v>
      </c>
      <c r="B919" s="2" t="s">
        <v>851</v>
      </c>
      <c r="C919" s="35"/>
      <c r="D919" s="3"/>
      <c r="E919" s="3"/>
      <c r="F919" s="3"/>
      <c r="G919" s="3"/>
      <c r="H919" s="3">
        <f t="shared" si="122"/>
        <v>0</v>
      </c>
      <c r="I919" s="27" t="str" cm="1">
        <f t="array" ref="I919">IF(H919=0,INDEX(Source1!A:A, 32-BIN2DEC(LEFT($B919,5))),"--")</f>
        <v>B</v>
      </c>
      <c r="J919" s="63" t="str">
        <f t="shared" si="118"/>
        <v>--</v>
      </c>
      <c r="K919" s="27" t="str" cm="1">
        <f t="array" ref="K919">IF(H919=0,INDEX(Dest1!A:A,32-BIN2DEC(MID($B919,6,5))),"--")</f>
        <v>DP</v>
      </c>
      <c r="L919" s="27">
        <f t="shared" si="123"/>
        <v>1</v>
      </c>
      <c r="M919" s="27" t="str" cm="1">
        <f t="array" ref="M919">IF(AND(I919&lt;&gt;"CONST",L919=0),INDEX(Source2!A:A,16-BIN2DEC(MID($B919,11,4))),"--")</f>
        <v>--</v>
      </c>
      <c r="N919" s="23" t="str" cm="1">
        <f t="array" ref="N919">IF(AND(I919&lt;&gt;"CONST",L919=0),INDEX('D2'!A:A,4-BIN2DEC(MID($B919,15,2))),"--")</f>
        <v>--</v>
      </c>
      <c r="O919" s="6">
        <f t="shared" si="124"/>
        <v>0</v>
      </c>
      <c r="P919" s="6">
        <f t="shared" si="119"/>
        <v>0</v>
      </c>
      <c r="Q919" s="6">
        <f t="shared" si="120"/>
        <v>1</v>
      </c>
      <c r="R919" s="3" t="str" cm="1">
        <f t="array" ref="R919">INDEX(Types!A:A,1+BIN2DEC(MID($B919,20,2)))</f>
        <v>Control</v>
      </c>
      <c r="S919" s="3" t="str" cm="1">
        <f t="array" ref="S919">IF(R919="ALU",INDEX(ALUOps!A:A,32-BIN2DEC(MID($B919,22,5))),"")</f>
        <v/>
      </c>
      <c r="T919" s="3" t="str" cm="1">
        <f t="array" ref="T919">IF(R919="ALU",INDEX(Tmp!A:A,4-BIN2DEC(MID($B919,27,2))),"")</f>
        <v/>
      </c>
      <c r="U919" s="6" t="str">
        <f t="shared" si="125"/>
        <v/>
      </c>
      <c r="V919" t="str" cm="1">
        <f t="array" ref="V919">IF(R919="Jump",INDEX(Jcond!A:A,16-BIN2DEC(MID($B919,22,4))),"")</f>
        <v/>
      </c>
      <c r="W919" t="str">
        <f t="shared" si="126"/>
        <v/>
      </c>
      <c r="X919" s="5" t="str" cm="1">
        <f t="array" ref="X919">IF(R919="Control",INDEX(IC!A:A,16-BIN2DEC(MID($B919,21,4))),"")</f>
        <v>--</v>
      </c>
      <c r="Y919" s="5" t="str" cm="1">
        <f t="array" ref="Y919">IF(X919="CALL",INDEX(Subroutines!A:A,32-BIN2DEC(MID($B919,25,5))),"")</f>
        <v/>
      </c>
      <c r="Z919" s="5" t="str" cm="1">
        <f t="array" ref="Z919">IF(R919="Control",INDEX(EC!A:A,8-BIN2DEC(MID($B919,25,3))),"")</f>
        <v>--</v>
      </c>
      <c r="AA919" s="5" t="str" cm="1">
        <f t="array" ref="AA919">IF(R919="Control",INDEX(SR!A:A,4-BIN2DEC(MID($B919,28,2))),"")</f>
        <v>--</v>
      </c>
    </row>
    <row r="920" spans="1:36" x14ac:dyDescent="0.25">
      <c r="A920" s="4" t="str">
        <f t="shared" si="121"/>
        <v>396</v>
      </c>
      <c r="B920" s="2" t="s">
        <v>287</v>
      </c>
      <c r="C920" s="35"/>
      <c r="D920" s="3"/>
      <c r="E920" s="3"/>
      <c r="F920" s="3"/>
      <c r="G920" s="3"/>
      <c r="H920" s="3">
        <f t="shared" si="122"/>
        <v>0</v>
      </c>
      <c r="I920" s="27" t="str" cm="1">
        <f t="array" ref="I920">IF(H920=0,INDEX(Source1!A:A, 32-BIN2DEC(LEFT($B920,5))),"--")</f>
        <v>SIGMA</v>
      </c>
      <c r="J920" s="63" t="str">
        <f t="shared" si="118"/>
        <v>--</v>
      </c>
      <c r="K920" s="27" t="str" cm="1">
        <f t="array" ref="K920">IF(H920=0,INDEX(Dest1!A:A,32-BIN2DEC(MID($B920,6,5))),"--")</f>
        <v>AL</v>
      </c>
      <c r="L920" s="27">
        <f t="shared" si="123"/>
        <v>1</v>
      </c>
      <c r="M920" s="27" t="str" cm="1">
        <f t="array" ref="M920">IF(AND(I920&lt;&gt;"CONST",L920=0),INDEX(Source2!A:A,16-BIN2DEC(MID($B920,11,4))),"--")</f>
        <v>--</v>
      </c>
      <c r="N920" s="23" t="str" cm="1">
        <f t="array" ref="N920">IF(AND(I920&lt;&gt;"CONST",L920=0),INDEX('D2'!A:A,4-BIN2DEC(MID($B920,15,2))),"--")</f>
        <v>--</v>
      </c>
      <c r="O920" s="6">
        <f t="shared" si="124"/>
        <v>0</v>
      </c>
      <c r="P920" s="6">
        <f t="shared" si="119"/>
        <v>1</v>
      </c>
      <c r="Q920" s="6">
        <f t="shared" si="120"/>
        <v>0</v>
      </c>
      <c r="R920" s="3" t="str" cm="1">
        <f t="array" ref="R920">INDEX(Types!A:A,1+BIN2DEC(MID($B920,20,2)))</f>
        <v>Control</v>
      </c>
      <c r="S920" s="3" t="str" cm="1">
        <f t="array" ref="S920">IF(R920="ALU",INDEX(ALUOps!A:A,32-BIN2DEC(MID($B920,22,5))),"")</f>
        <v/>
      </c>
      <c r="T920" s="3" t="str" cm="1">
        <f t="array" ref="T920">IF(R920="ALU",INDEX(Tmp!A:A,4-BIN2DEC(MID($B920,27,2))),"")</f>
        <v/>
      </c>
      <c r="U920" s="6" t="str">
        <f t="shared" si="125"/>
        <v/>
      </c>
      <c r="V920" t="str" cm="1">
        <f t="array" ref="V920">IF(R920="Jump",INDEX(Jcond!A:A,16-BIN2DEC(MID($B920,22,4))),"")</f>
        <v/>
      </c>
      <c r="W920" t="str">
        <f t="shared" si="126"/>
        <v/>
      </c>
      <c r="X920" s="5" t="str" cm="1">
        <f t="array" ref="X920">IF(R920="Control",INDEX(IC!A:A,16-BIN2DEC(MID($B920,21,4))),"")</f>
        <v>--</v>
      </c>
      <c r="Y920" s="5" t="str" cm="1">
        <f t="array" ref="Y920">IF(X920="CALL",INDEX(Subroutines!A:A,32-BIN2DEC(MID($B920,25,5))),"")</f>
        <v/>
      </c>
      <c r="Z920" s="5" t="str" cm="1">
        <f t="array" ref="Z920">IF(R920="Control",INDEX(EC!A:A,8-BIN2DEC(MID($B920,25,3))),"")</f>
        <v>--</v>
      </c>
      <c r="AA920" s="5" t="str" cm="1">
        <f t="array" ref="AA920">IF(R920="Control",INDEX(SR!A:A,4-BIN2DEC(MID($B920,28,2))),"")</f>
        <v>--</v>
      </c>
    </row>
    <row r="921" spans="1:36" s="20" customFormat="1" ht="15.75" thickBot="1" x14ac:dyDescent="0.3">
      <c r="A921" s="17" t="str">
        <f t="shared" si="121"/>
        <v>397</v>
      </c>
      <c r="B921" s="18" t="s">
        <v>4</v>
      </c>
      <c r="C921" s="37"/>
      <c r="D921" s="19"/>
      <c r="E921" s="19"/>
      <c r="F921" s="19"/>
      <c r="G921" s="19"/>
      <c r="H921" s="19">
        <f t="shared" si="122"/>
        <v>1</v>
      </c>
      <c r="I921" s="29" t="str" cm="1">
        <f t="array" ref="I921">IF(H921=0,INDEX(Source1!A:A, 32-BIN2DEC(LEFT($B921,5))),"--")</f>
        <v>--</v>
      </c>
      <c r="J921" s="65" t="str">
        <f t="shared" si="118"/>
        <v>--</v>
      </c>
      <c r="K921" s="29" t="str" cm="1">
        <f t="array" ref="K921">IF(H921=0,INDEX(Dest1!A:A,32-BIN2DEC(MID($B921,6,5))),"--")</f>
        <v>--</v>
      </c>
      <c r="L921" s="29">
        <f t="shared" si="123"/>
        <v>1</v>
      </c>
      <c r="M921" s="29" t="str" cm="1">
        <f t="array" ref="M921">IF(AND(I921&lt;&gt;"CONST",L921=0),INDEX(Source2!A:A,16-BIN2DEC(MID($B921,11,4))),"--")</f>
        <v>--</v>
      </c>
      <c r="N921" s="25" t="str" cm="1">
        <f t="array" ref="N921">IF(AND(I921&lt;&gt;"CONST",L921=0),INDEX('D2'!A:A,4-BIN2DEC(MID($B921,15,2))),"--")</f>
        <v>--</v>
      </c>
      <c r="O921" s="21">
        <f t="shared" si="124"/>
        <v>0</v>
      </c>
      <c r="P921" s="21">
        <f t="shared" si="119"/>
        <v>0</v>
      </c>
      <c r="Q921" s="21">
        <f t="shared" si="120"/>
        <v>0</v>
      </c>
      <c r="R921" s="19" t="str" cm="1">
        <f t="array" ref="R921">INDEX(Types!A:A,1+BIN2DEC(MID($B921,20,2)))</f>
        <v>Control</v>
      </c>
      <c r="S921" s="19" t="str" cm="1">
        <f t="array" ref="S921">IF(R921="ALU",INDEX(ALUOps!A:A,32-BIN2DEC(MID($B921,22,5))),"")</f>
        <v/>
      </c>
      <c r="T921" s="19" t="str" cm="1">
        <f t="array" ref="T921">IF(R921="ALU",INDEX(Tmp!A:A,4-BIN2DEC(MID($B921,27,2))),"")</f>
        <v/>
      </c>
      <c r="U921" s="21" t="str">
        <f t="shared" si="125"/>
        <v/>
      </c>
      <c r="V921" s="20" t="str" cm="1">
        <f t="array" ref="V921">IF(R921="Jump",INDEX(Jcond!A:A,16-BIN2DEC(MID($B921,22,4))),"")</f>
        <v/>
      </c>
      <c r="W921" s="20" t="str">
        <f t="shared" si="126"/>
        <v/>
      </c>
      <c r="X921" s="53" t="str" cm="1">
        <f t="array" ref="X921">IF(R921="Control",INDEX(IC!A:A,16-BIN2DEC(MID($B921,21,4))),"")</f>
        <v>--</v>
      </c>
      <c r="Y921" s="53" t="str" cm="1">
        <f t="array" ref="Y921">IF(X921="CALL",INDEX(Subroutines!A:A,32-BIN2DEC(MID($B921,25,5))),"")</f>
        <v/>
      </c>
      <c r="Z921" s="53" t="str" cm="1">
        <f t="array" ref="Z921">IF(R921="Control",INDEX(EC!A:A,8-BIN2DEC(MID($B921,25,3))),"")</f>
        <v>--</v>
      </c>
      <c r="AA921" s="53" t="str" cm="1">
        <f t="array" ref="AA921">IF(R921="Control",INDEX(SR!A:A,4-BIN2DEC(MID($B921,28,2))),"")</f>
        <v>--</v>
      </c>
      <c r="AE921" s="59"/>
    </row>
    <row r="922" spans="1:36" x14ac:dyDescent="0.25">
      <c r="A922" s="4" t="str">
        <f t="shared" si="121"/>
        <v>398</v>
      </c>
      <c r="B922" s="2" t="s">
        <v>852</v>
      </c>
      <c r="C922" s="35"/>
      <c r="D922" s="2" t="s">
        <v>849</v>
      </c>
      <c r="E922" s="2" t="s">
        <v>936</v>
      </c>
      <c r="F922" s="2" t="s">
        <v>462</v>
      </c>
      <c r="G922" s="2"/>
      <c r="H922" s="3">
        <f t="shared" si="122"/>
        <v>0</v>
      </c>
      <c r="I922" s="27" t="str" cm="1">
        <f t="array" ref="I922">IF(H922=0,INDEX(Source1!A:A, 32-BIN2DEC(LEFT($B922,5))),"--")</f>
        <v>Q</v>
      </c>
      <c r="J922" s="63" t="str">
        <f t="shared" si="118"/>
        <v>--</v>
      </c>
      <c r="K922" s="27" t="str" cm="1">
        <f t="array" ref="K922">IF(H922=0,INDEX(Dest1!A:A,32-BIN2DEC(MID($B922,6,5))),"--")</f>
        <v>tmpAL</v>
      </c>
      <c r="L922" s="27">
        <f t="shared" si="123"/>
        <v>0</v>
      </c>
      <c r="M922" s="27" t="str" cm="1">
        <f t="array" ref="M922">IF(AND(I922&lt;&gt;"CONST",L922=0),INDEX(Source2!A:A,16-BIN2DEC(MID($B922,11,4))),"--")</f>
        <v>A</v>
      </c>
      <c r="N922" s="23" t="str" cm="1">
        <f t="array" ref="N922">IF(AND(I922&lt;&gt;"CONST",L922=0),INDEX('D2'!A:A,4-BIN2DEC(MID($B922,15,2))),"--")</f>
        <v>tmpB</v>
      </c>
      <c r="O922" s="6">
        <f t="shared" si="124"/>
        <v>0</v>
      </c>
      <c r="P922" s="6">
        <f t="shared" si="119"/>
        <v>0</v>
      </c>
      <c r="Q922" s="6">
        <f t="shared" si="120"/>
        <v>0</v>
      </c>
      <c r="R922" s="3" t="str" cm="1">
        <f t="array" ref="R922">INDEX(Types!A:A,1+BIN2DEC(MID($B922,20,2)))</f>
        <v>ALU</v>
      </c>
      <c r="S922" s="3" t="str" cm="1">
        <f t="array" ref="S922">IF(R922="ALU",INDEX(ALUOps!A:A,32-BIN2DEC(MID($B922,22,5))),"")</f>
        <v>XI</v>
      </c>
      <c r="T922" s="3" t="str" cm="1">
        <f t="array" ref="T922">IF(R922="ALU",INDEX(Tmp!A:A,4-BIN2DEC(MID($B922,27,2))),"")</f>
        <v>tmpA</v>
      </c>
      <c r="U922" s="6">
        <f t="shared" si="125"/>
        <v>0</v>
      </c>
      <c r="V922" t="str" cm="1">
        <f t="array" ref="V922">IF(R922="Jump",INDEX(Jcond!A:A,16-BIN2DEC(MID($B922,22,4))),"")</f>
        <v/>
      </c>
      <c r="W922" t="str">
        <f t="shared" si="126"/>
        <v/>
      </c>
      <c r="X922" s="5" t="str" cm="1">
        <f t="array" ref="X922">IF(R922="Control",INDEX(IC!A:A,16-BIN2DEC(MID($B922,21,4))),"")</f>
        <v/>
      </c>
      <c r="Y922" s="5" t="str" cm="1">
        <f t="array" ref="Y922">IF(X922="CALL",INDEX(Subroutines!A:A,32-BIN2DEC(MID($B922,25,5))),"")</f>
        <v/>
      </c>
      <c r="Z922" s="5" t="str" cm="1">
        <f t="array" ref="Z922">IF(R922="Control",INDEX(EC!A:A,8-BIN2DEC(MID($B922,25,3))),"")</f>
        <v/>
      </c>
      <c r="AA922" s="5" t="str" cm="1">
        <f t="array" ref="AA922">IF(R922="Control",INDEX(SR!A:A,4-BIN2DEC(MID($B922,28,2))),"")</f>
        <v/>
      </c>
      <c r="AC922">
        <v>8080</v>
      </c>
      <c r="AD922" t="s">
        <v>1054</v>
      </c>
      <c r="AJ922" s="1" t="s">
        <v>850</v>
      </c>
    </row>
    <row r="923" spans="1:36" x14ac:dyDescent="0.25">
      <c r="A923" s="4" t="str">
        <f t="shared" si="121"/>
        <v>399</v>
      </c>
      <c r="B923" s="2" t="s">
        <v>855</v>
      </c>
      <c r="C923" s="35"/>
      <c r="D923" s="3"/>
      <c r="E923" s="3"/>
      <c r="F923" s="3"/>
      <c r="G923" s="3"/>
      <c r="H923" s="3">
        <f t="shared" si="122"/>
        <v>0</v>
      </c>
      <c r="I923" s="27" t="str" cm="1">
        <f t="array" ref="I923">IF(H923=0,INDEX(Source1!A:A, 32-BIN2DEC(LEFT($B923,5))),"--")</f>
        <v>SIGMA</v>
      </c>
      <c r="J923" s="63" t="str">
        <f t="shared" si="118"/>
        <v>--</v>
      </c>
      <c r="K923" s="27" t="str" cm="1">
        <f t="array" ref="K923">IF(H923=0,INDEX(Dest1!A:A,32-BIN2DEC(MID($B923,6,5))),"--")</f>
        <v>AL</v>
      </c>
      <c r="L923" s="27">
        <f t="shared" si="123"/>
        <v>1</v>
      </c>
      <c r="M923" s="27" t="str" cm="1">
        <f t="array" ref="M923">IF(AND(I923&lt;&gt;"CONST",L923=0),INDEX(Source2!A:A,16-BIN2DEC(MID($B923,11,4))),"--")</f>
        <v>--</v>
      </c>
      <c r="N923" s="23" t="str" cm="1">
        <f t="array" ref="N923">IF(AND(I923&lt;&gt;"CONST",L923=0),INDEX('D2'!A:A,4-BIN2DEC(MID($B923,15,2))),"--")</f>
        <v>--</v>
      </c>
      <c r="O923" s="6">
        <f t="shared" si="124"/>
        <v>0</v>
      </c>
      <c r="P923" s="6">
        <f t="shared" si="119"/>
        <v>1</v>
      </c>
      <c r="Q923" s="6">
        <f t="shared" si="120"/>
        <v>1</v>
      </c>
      <c r="R923" s="3" t="str" cm="1">
        <f t="array" ref="R923">INDEX(Types!A:A,1+BIN2DEC(MID($B923,20,2)))</f>
        <v>Control</v>
      </c>
      <c r="S923" s="3" t="str" cm="1">
        <f t="array" ref="S923">IF(R923="ALU",INDEX(ALUOps!A:A,32-BIN2DEC(MID($B923,22,5))),"")</f>
        <v/>
      </c>
      <c r="T923" s="3" t="str" cm="1">
        <f t="array" ref="T923">IF(R923="ALU",INDEX(Tmp!A:A,4-BIN2DEC(MID($B923,27,2))),"")</f>
        <v/>
      </c>
      <c r="U923" s="6" t="str">
        <f t="shared" si="125"/>
        <v/>
      </c>
      <c r="V923" t="str" cm="1">
        <f t="array" ref="V923">IF(R923="Jump",INDEX(Jcond!A:A,16-BIN2DEC(MID($B923,22,4))),"")</f>
        <v/>
      </c>
      <c r="W923" t="str">
        <f t="shared" si="126"/>
        <v/>
      </c>
      <c r="X923" s="5" t="str" cm="1">
        <f t="array" ref="X923">IF(R923="Control",INDEX(IC!A:A,16-BIN2DEC(MID($B923,21,4))),"")</f>
        <v>--</v>
      </c>
      <c r="Y923" s="5" t="str" cm="1">
        <f t="array" ref="Y923">IF(X923="CALL",INDEX(Subroutines!A:A,32-BIN2DEC(MID($B923,25,5))),"")</f>
        <v/>
      </c>
      <c r="Z923" s="5" t="str" cm="1">
        <f t="array" ref="Z923">IF(R923="Control",INDEX(EC!A:A,8-BIN2DEC(MID($B923,25,3))),"")</f>
        <v>--</v>
      </c>
      <c r="AA923" s="5" t="str" cm="1">
        <f t="array" ref="AA923">IF(R923="Control",INDEX(SR!A:A,4-BIN2DEC(MID($B923,28,2))),"")</f>
        <v>--</v>
      </c>
    </row>
    <row r="924" spans="1:36" s="15" customFormat="1" x14ac:dyDescent="0.25">
      <c r="A924" s="12" t="str">
        <f t="shared" si="121"/>
        <v>39A</v>
      </c>
      <c r="B924" s="13" t="s">
        <v>4</v>
      </c>
      <c r="C924" s="36"/>
      <c r="D924" s="14"/>
      <c r="E924" s="14"/>
      <c r="F924" s="14"/>
      <c r="G924" s="14"/>
      <c r="H924" s="14">
        <f t="shared" si="122"/>
        <v>1</v>
      </c>
      <c r="I924" s="28" t="str" cm="1">
        <f t="array" ref="I924">IF(H924=0,INDEX(Source1!A:A, 32-BIN2DEC(LEFT($B924,5))),"--")</f>
        <v>--</v>
      </c>
      <c r="J924" s="64" t="str">
        <f t="shared" si="118"/>
        <v>--</v>
      </c>
      <c r="K924" s="28" t="str" cm="1">
        <f t="array" ref="K924">IF(H924=0,INDEX(Dest1!A:A,32-BIN2DEC(MID($B924,6,5))),"--")</f>
        <v>--</v>
      </c>
      <c r="L924" s="28">
        <f t="shared" si="123"/>
        <v>1</v>
      </c>
      <c r="M924" s="28" t="str" cm="1">
        <f t="array" ref="M924">IF(AND(I924&lt;&gt;"CONST",L924=0),INDEX(Source2!A:A,16-BIN2DEC(MID($B924,11,4))),"--")</f>
        <v>--</v>
      </c>
      <c r="N924" s="24" t="str" cm="1">
        <f t="array" ref="N924">IF(AND(I924&lt;&gt;"CONST",L924=0),INDEX('D2'!A:A,4-BIN2DEC(MID($B924,15,2))),"--")</f>
        <v>--</v>
      </c>
      <c r="O924" s="16">
        <f t="shared" si="124"/>
        <v>0</v>
      </c>
      <c r="P924" s="16">
        <f t="shared" si="119"/>
        <v>0</v>
      </c>
      <c r="Q924" s="16">
        <f t="shared" si="120"/>
        <v>0</v>
      </c>
      <c r="R924" s="14" t="str" cm="1">
        <f t="array" ref="R924">INDEX(Types!A:A,1+BIN2DEC(MID($B924,20,2)))</f>
        <v>Control</v>
      </c>
      <c r="S924" s="14" t="str" cm="1">
        <f t="array" ref="S924">IF(R924="ALU",INDEX(ALUOps!A:A,32-BIN2DEC(MID($B924,22,5))),"")</f>
        <v/>
      </c>
      <c r="T924" s="14" t="str" cm="1">
        <f t="array" ref="T924">IF(R924="ALU",INDEX(Tmp!A:A,4-BIN2DEC(MID($B924,27,2))),"")</f>
        <v/>
      </c>
      <c r="U924" s="16" t="str">
        <f t="shared" si="125"/>
        <v/>
      </c>
      <c r="V924" s="15" t="str" cm="1">
        <f t="array" ref="V924">IF(R924="Jump",INDEX(Jcond!A:A,16-BIN2DEC(MID($B924,22,4))),"")</f>
        <v/>
      </c>
      <c r="W924" s="15" t="str">
        <f t="shared" si="126"/>
        <v/>
      </c>
      <c r="X924" s="52" t="str" cm="1">
        <f t="array" ref="X924">IF(R924="Control",INDEX(IC!A:A,16-BIN2DEC(MID($B924,21,4))),"")</f>
        <v>--</v>
      </c>
      <c r="Y924" s="52" t="str" cm="1">
        <f t="array" ref="Y924">IF(X924="CALL",INDEX(Subroutines!A:A,32-BIN2DEC(MID($B924,25,5))),"")</f>
        <v/>
      </c>
      <c r="Z924" s="52" t="str" cm="1">
        <f t="array" ref="Z924">IF(R924="Control",INDEX(EC!A:A,8-BIN2DEC(MID($B924,25,3))),"")</f>
        <v>--</v>
      </c>
      <c r="AA924" s="52" t="str" cm="1">
        <f t="array" ref="AA924">IF(R924="Control",INDEX(SR!A:A,4-BIN2DEC(MID($B924,28,2))),"")</f>
        <v>--</v>
      </c>
      <c r="AE924" s="58"/>
    </row>
    <row r="925" spans="1:36" s="20" customFormat="1" ht="15.75" thickBot="1" x14ac:dyDescent="0.3">
      <c r="A925" s="17" t="str">
        <f t="shared" si="121"/>
        <v>39B</v>
      </c>
      <c r="B925" s="18" t="s">
        <v>4</v>
      </c>
      <c r="C925" s="37"/>
      <c r="D925" s="19"/>
      <c r="E925" s="19"/>
      <c r="F925" s="19"/>
      <c r="G925" s="19"/>
      <c r="H925" s="19">
        <f t="shared" si="122"/>
        <v>1</v>
      </c>
      <c r="I925" s="29" t="str" cm="1">
        <f t="array" ref="I925">IF(H925=0,INDEX(Source1!A:A, 32-BIN2DEC(LEFT($B925,5))),"--")</f>
        <v>--</v>
      </c>
      <c r="J925" s="65" t="str">
        <f t="shared" si="118"/>
        <v>--</v>
      </c>
      <c r="K925" s="29" t="str" cm="1">
        <f t="array" ref="K925">IF(H925=0,INDEX(Dest1!A:A,32-BIN2DEC(MID($B925,6,5))),"--")</f>
        <v>--</v>
      </c>
      <c r="L925" s="29">
        <f t="shared" si="123"/>
        <v>1</v>
      </c>
      <c r="M925" s="29" t="str" cm="1">
        <f t="array" ref="M925">IF(AND(I925&lt;&gt;"CONST",L925=0),INDEX(Source2!A:A,16-BIN2DEC(MID($B925,11,4))),"--")</f>
        <v>--</v>
      </c>
      <c r="N925" s="25" t="str" cm="1">
        <f t="array" ref="N925">IF(AND(I925&lt;&gt;"CONST",L925=0),INDEX('D2'!A:A,4-BIN2DEC(MID($B925,15,2))),"--")</f>
        <v>--</v>
      </c>
      <c r="O925" s="21">
        <f t="shared" si="124"/>
        <v>0</v>
      </c>
      <c r="P925" s="21">
        <f t="shared" si="119"/>
        <v>0</v>
      </c>
      <c r="Q925" s="21">
        <f t="shared" si="120"/>
        <v>0</v>
      </c>
      <c r="R925" s="19" t="str" cm="1">
        <f t="array" ref="R925">INDEX(Types!A:A,1+BIN2DEC(MID($B925,20,2)))</f>
        <v>Control</v>
      </c>
      <c r="S925" s="19" t="str" cm="1">
        <f t="array" ref="S925">IF(R925="ALU",INDEX(ALUOps!A:A,32-BIN2DEC(MID($B925,22,5))),"")</f>
        <v/>
      </c>
      <c r="T925" s="19" t="str" cm="1">
        <f t="array" ref="T925">IF(R925="ALU",INDEX(Tmp!A:A,4-BIN2DEC(MID($B925,27,2))),"")</f>
        <v/>
      </c>
      <c r="U925" s="21" t="str">
        <f t="shared" si="125"/>
        <v/>
      </c>
      <c r="V925" s="20" t="str" cm="1">
        <f t="array" ref="V925">IF(R925="Jump",INDEX(Jcond!A:A,16-BIN2DEC(MID($B925,22,4))),"")</f>
        <v/>
      </c>
      <c r="W925" s="20" t="str">
        <f t="shared" si="126"/>
        <v/>
      </c>
      <c r="X925" s="53" t="str" cm="1">
        <f t="array" ref="X925">IF(R925="Control",INDEX(IC!A:A,16-BIN2DEC(MID($B925,21,4))),"")</f>
        <v>--</v>
      </c>
      <c r="Y925" s="53" t="str" cm="1">
        <f t="array" ref="Y925">IF(X925="CALL",INDEX(Subroutines!A:A,32-BIN2DEC(MID($B925,25,5))),"")</f>
        <v/>
      </c>
      <c r="Z925" s="53" t="str" cm="1">
        <f t="array" ref="Z925">IF(R925="Control",INDEX(EC!A:A,8-BIN2DEC(MID($B925,25,3))),"")</f>
        <v>--</v>
      </c>
      <c r="AA925" s="53" t="str" cm="1">
        <f t="array" ref="AA925">IF(R925="Control",INDEX(SR!A:A,4-BIN2DEC(MID($B925,28,2))),"")</f>
        <v>--</v>
      </c>
      <c r="AE925" s="59"/>
    </row>
    <row r="926" spans="1:36" x14ac:dyDescent="0.25">
      <c r="A926" s="4" t="str">
        <f t="shared" si="121"/>
        <v>39C</v>
      </c>
      <c r="B926" s="2" t="s">
        <v>856</v>
      </c>
      <c r="C926" s="35"/>
      <c r="D926" s="2" t="s">
        <v>853</v>
      </c>
      <c r="E926" s="2" t="s">
        <v>936</v>
      </c>
      <c r="F926" s="2" t="s">
        <v>462</v>
      </c>
      <c r="G926" s="2"/>
      <c r="H926" s="3">
        <f t="shared" si="122"/>
        <v>0</v>
      </c>
      <c r="I926" s="27" t="str" cm="1">
        <f t="array" ref="I926">IF(H926=0,INDEX(Source1!A:A, 32-BIN2DEC(LEFT($B926,5))),"--")</f>
        <v>OP2</v>
      </c>
      <c r="J926" s="63" t="str">
        <f t="shared" si="118"/>
        <v>--</v>
      </c>
      <c r="K926" s="27" t="str" cm="1">
        <f t="array" ref="K926">IF(H926=0,INDEX(Dest1!A:A,32-BIN2DEC(MID($B926,6,5))),"--")</f>
        <v>tmpA</v>
      </c>
      <c r="L926" s="27">
        <f t="shared" si="123"/>
        <v>0</v>
      </c>
      <c r="M926" s="27" t="str" cm="1">
        <f t="array" ref="M926">IF(AND(I926&lt;&gt;"CONST",L926=0),INDEX(Source2!A:A,16-BIN2DEC(MID($B926,11,4))),"--")</f>
        <v>B</v>
      </c>
      <c r="N926" s="23" t="str" cm="1">
        <f t="array" ref="N926">IF(AND(I926&lt;&gt;"CONST",L926=0),INDEX('D2'!A:A,4-BIN2DEC(MID($B926,15,2))),"--")</f>
        <v>tmpB</v>
      </c>
      <c r="O926" s="6">
        <f t="shared" si="124"/>
        <v>0</v>
      </c>
      <c r="P926" s="6">
        <f t="shared" si="119"/>
        <v>0</v>
      </c>
      <c r="Q926" s="6">
        <f t="shared" si="120"/>
        <v>0</v>
      </c>
      <c r="R926" s="3" t="str" cm="1">
        <f t="array" ref="R926">INDEX(Types!A:A,1+BIN2DEC(MID($B926,20,2)))</f>
        <v>ALU</v>
      </c>
      <c r="S926" s="3" t="str" cm="1">
        <f t="array" ref="S926">IF(R926="ALU",INDEX(ALUOps!A:A,32-BIN2DEC(MID($B926,22,5))),"")</f>
        <v>ADD</v>
      </c>
      <c r="T926" s="3" t="str" cm="1">
        <f t="array" ref="T926">IF(R926="ALU",INDEX(Tmp!A:A,4-BIN2DEC(MID($B926,27,2))),"")</f>
        <v>tmpA</v>
      </c>
      <c r="U926" s="6">
        <f t="shared" si="125"/>
        <v>0</v>
      </c>
      <c r="V926" t="str" cm="1">
        <f t="array" ref="V926">IF(R926="Jump",INDEX(Jcond!A:A,16-BIN2DEC(MID($B926,22,4))),"")</f>
        <v/>
      </c>
      <c r="W926" t="str">
        <f t="shared" si="126"/>
        <v/>
      </c>
      <c r="X926" s="5" t="str" cm="1">
        <f t="array" ref="X926">IF(R926="Control",INDEX(IC!A:A,16-BIN2DEC(MID($B926,21,4))),"")</f>
        <v/>
      </c>
      <c r="Y926" s="5" t="str" cm="1">
        <f t="array" ref="Y926">IF(X926="CALL",INDEX(Subroutines!A:A,32-BIN2DEC(MID($B926,25,5))),"")</f>
        <v/>
      </c>
      <c r="Z926" s="5" t="str" cm="1">
        <f t="array" ref="Z926">IF(R926="Control",INDEX(EC!A:A,8-BIN2DEC(MID($B926,25,3))),"")</f>
        <v/>
      </c>
      <c r="AA926" s="5" t="str" cm="1">
        <f t="array" ref="AA926">IF(R926="Control",INDEX(SR!A:A,4-BIN2DEC(MID($B926,28,2))),"")</f>
        <v/>
      </c>
      <c r="AC926">
        <v>8080</v>
      </c>
      <c r="AD926" t="s">
        <v>1055</v>
      </c>
      <c r="AJ926" s="1" t="s">
        <v>854</v>
      </c>
    </row>
    <row r="927" spans="1:36" x14ac:dyDescent="0.25">
      <c r="A927" s="4" t="str">
        <f t="shared" si="121"/>
        <v>39D</v>
      </c>
      <c r="B927" s="2" t="s">
        <v>858</v>
      </c>
      <c r="C927" s="35"/>
      <c r="D927" s="3"/>
      <c r="E927" s="3"/>
      <c r="F927" s="3"/>
      <c r="G927" s="3"/>
      <c r="H927" s="3">
        <f t="shared" si="122"/>
        <v>0</v>
      </c>
      <c r="I927" s="27" t="str" cm="1">
        <f t="array" ref="I927">IF(H927=0,INDEX(Source1!A:A, 32-BIN2DEC(LEFT($B927,5))),"--")</f>
        <v>SIGMA</v>
      </c>
      <c r="J927" s="63" t="str">
        <f t="shared" si="118"/>
        <v>--</v>
      </c>
      <c r="K927" s="27" t="str" cm="1">
        <f t="array" ref="K927">IF(H927=0,INDEX(Dest1!A:A,32-BIN2DEC(MID($B927,6,5))),"--")</f>
        <v>B</v>
      </c>
      <c r="L927" s="27">
        <f t="shared" si="123"/>
        <v>1</v>
      </c>
      <c r="M927" s="27" t="str" cm="1">
        <f t="array" ref="M927">IF(AND(I927&lt;&gt;"CONST",L927=0),INDEX(Source2!A:A,16-BIN2DEC(MID($B927,11,4))),"--")</f>
        <v>--</v>
      </c>
      <c r="N927" s="23" t="str" cm="1">
        <f t="array" ref="N927">IF(AND(I927&lt;&gt;"CONST",L927=0),INDEX('D2'!A:A,4-BIN2DEC(MID($B927,15,2))),"--")</f>
        <v>--</v>
      </c>
      <c r="O927" s="6">
        <f t="shared" si="124"/>
        <v>0</v>
      </c>
      <c r="P927" s="6">
        <f t="shared" si="119"/>
        <v>0</v>
      </c>
      <c r="Q927" s="6">
        <f t="shared" si="120"/>
        <v>1</v>
      </c>
      <c r="R927" s="3" t="str" cm="1">
        <f t="array" ref="R927">INDEX(Types!A:A,1+BIN2DEC(MID($B927,20,2)))</f>
        <v>Control</v>
      </c>
      <c r="S927" s="3" t="str" cm="1">
        <f t="array" ref="S927">IF(R927="ALU",INDEX(ALUOps!A:A,32-BIN2DEC(MID($B927,22,5))),"")</f>
        <v/>
      </c>
      <c r="T927" s="3" t="str" cm="1">
        <f t="array" ref="T927">IF(R927="ALU",INDEX(Tmp!A:A,4-BIN2DEC(MID($B927,27,2))),"")</f>
        <v/>
      </c>
      <c r="U927" s="6" t="str">
        <f t="shared" si="125"/>
        <v/>
      </c>
      <c r="V927" t="str" cm="1">
        <f t="array" ref="V927">IF(R927="Jump",INDEX(Jcond!A:A,16-BIN2DEC(MID($B927,22,4))),"")</f>
        <v/>
      </c>
      <c r="W927" t="str">
        <f t="shared" si="126"/>
        <v/>
      </c>
      <c r="X927" s="5" t="str" cm="1">
        <f t="array" ref="X927">IF(R927="Control",INDEX(IC!A:A,16-BIN2DEC(MID($B927,21,4))),"")</f>
        <v>--</v>
      </c>
      <c r="Y927" s="5" t="str" cm="1">
        <f t="array" ref="Y927">IF(X927="CALL",INDEX(Subroutines!A:A,32-BIN2DEC(MID($B927,25,5))),"")</f>
        <v/>
      </c>
      <c r="Z927" s="5" t="str" cm="1">
        <f t="array" ref="Z927">IF(R927="Control",INDEX(EC!A:A,8-BIN2DEC(MID($B927,25,3))),"")</f>
        <v>--</v>
      </c>
      <c r="AA927" s="5" t="str" cm="1">
        <f t="array" ref="AA927">IF(R927="Control",INDEX(SR!A:A,4-BIN2DEC(MID($B927,28,2))),"")</f>
        <v>--</v>
      </c>
    </row>
    <row r="928" spans="1:36" s="15" customFormat="1" x14ac:dyDescent="0.25">
      <c r="A928" s="12" t="str">
        <f t="shared" si="121"/>
        <v>39E</v>
      </c>
      <c r="B928" s="13" t="s">
        <v>4</v>
      </c>
      <c r="C928" s="36"/>
      <c r="D928" s="14"/>
      <c r="E928" s="14"/>
      <c r="F928" s="14"/>
      <c r="G928" s="14"/>
      <c r="H928" s="14">
        <f t="shared" si="122"/>
        <v>1</v>
      </c>
      <c r="I928" s="28" t="str" cm="1">
        <f t="array" ref="I928">IF(H928=0,INDEX(Source1!A:A, 32-BIN2DEC(LEFT($B928,5))),"--")</f>
        <v>--</v>
      </c>
      <c r="J928" s="64" t="str">
        <f t="shared" si="118"/>
        <v>--</v>
      </c>
      <c r="K928" s="28" t="str" cm="1">
        <f t="array" ref="K928">IF(H928=0,INDEX(Dest1!A:A,32-BIN2DEC(MID($B928,6,5))),"--")</f>
        <v>--</v>
      </c>
      <c r="L928" s="28">
        <f t="shared" si="123"/>
        <v>1</v>
      </c>
      <c r="M928" s="28" t="str" cm="1">
        <f t="array" ref="M928">IF(AND(I928&lt;&gt;"CONST",L928=0),INDEX(Source2!A:A,16-BIN2DEC(MID($B928,11,4))),"--")</f>
        <v>--</v>
      </c>
      <c r="N928" s="24" t="str" cm="1">
        <f t="array" ref="N928">IF(AND(I928&lt;&gt;"CONST",L928=0),INDEX('D2'!A:A,4-BIN2DEC(MID($B928,15,2))),"--")</f>
        <v>--</v>
      </c>
      <c r="O928" s="16">
        <f t="shared" si="124"/>
        <v>0</v>
      </c>
      <c r="P928" s="16">
        <f t="shared" si="119"/>
        <v>0</v>
      </c>
      <c r="Q928" s="16">
        <f t="shared" si="120"/>
        <v>0</v>
      </c>
      <c r="R928" s="14" t="str" cm="1">
        <f t="array" ref="R928">INDEX(Types!A:A,1+BIN2DEC(MID($B928,20,2)))</f>
        <v>Control</v>
      </c>
      <c r="S928" s="14" t="str" cm="1">
        <f t="array" ref="S928">IF(R928="ALU",INDEX(ALUOps!A:A,32-BIN2DEC(MID($B928,22,5))),"")</f>
        <v/>
      </c>
      <c r="T928" s="14" t="str" cm="1">
        <f t="array" ref="T928">IF(R928="ALU",INDEX(Tmp!A:A,4-BIN2DEC(MID($B928,27,2))),"")</f>
        <v/>
      </c>
      <c r="U928" s="16" t="str">
        <f t="shared" si="125"/>
        <v/>
      </c>
      <c r="V928" s="15" t="str" cm="1">
        <f t="array" ref="V928">IF(R928="Jump",INDEX(Jcond!A:A,16-BIN2DEC(MID($B928,22,4))),"")</f>
        <v/>
      </c>
      <c r="W928" s="15" t="str">
        <f t="shared" si="126"/>
        <v/>
      </c>
      <c r="X928" s="52" t="str" cm="1">
        <f t="array" ref="X928">IF(R928="Control",INDEX(IC!A:A,16-BIN2DEC(MID($B928,21,4))),"")</f>
        <v>--</v>
      </c>
      <c r="Y928" s="52" t="str" cm="1">
        <f t="array" ref="Y928">IF(X928="CALL",INDEX(Subroutines!A:A,32-BIN2DEC(MID($B928,25,5))),"")</f>
        <v/>
      </c>
      <c r="Z928" s="52" t="str" cm="1">
        <f t="array" ref="Z928">IF(R928="Control",INDEX(EC!A:A,8-BIN2DEC(MID($B928,25,3))),"")</f>
        <v>--</v>
      </c>
      <c r="AA928" s="52" t="str" cm="1">
        <f t="array" ref="AA928">IF(R928="Control",INDEX(SR!A:A,4-BIN2DEC(MID($B928,28,2))),"")</f>
        <v>--</v>
      </c>
      <c r="AE928" s="58"/>
    </row>
    <row r="929" spans="1:36" s="20" customFormat="1" ht="15.75" thickBot="1" x14ac:dyDescent="0.3">
      <c r="A929" s="17" t="str">
        <f t="shared" si="121"/>
        <v>39F</v>
      </c>
      <c r="B929" s="18" t="s">
        <v>4</v>
      </c>
      <c r="C929" s="37"/>
      <c r="D929" s="19"/>
      <c r="E929" s="19"/>
      <c r="F929" s="19"/>
      <c r="G929" s="19"/>
      <c r="H929" s="19">
        <f t="shared" si="122"/>
        <v>1</v>
      </c>
      <c r="I929" s="29" t="str" cm="1">
        <f t="array" ref="I929">IF(H929=0,INDEX(Source1!A:A, 32-BIN2DEC(LEFT($B929,5))),"--")</f>
        <v>--</v>
      </c>
      <c r="J929" s="65" t="str">
        <f t="shared" si="118"/>
        <v>--</v>
      </c>
      <c r="K929" s="29" t="str" cm="1">
        <f t="array" ref="K929">IF(H929=0,INDEX(Dest1!A:A,32-BIN2DEC(MID($B929,6,5))),"--")</f>
        <v>--</v>
      </c>
      <c r="L929" s="29">
        <f t="shared" si="123"/>
        <v>1</v>
      </c>
      <c r="M929" s="29" t="str" cm="1">
        <f t="array" ref="M929">IF(AND(I929&lt;&gt;"CONST",L929=0),INDEX(Source2!A:A,16-BIN2DEC(MID($B929,11,4))),"--")</f>
        <v>--</v>
      </c>
      <c r="N929" s="25" t="str" cm="1">
        <f t="array" ref="N929">IF(AND(I929&lt;&gt;"CONST",L929=0),INDEX('D2'!A:A,4-BIN2DEC(MID($B929,15,2))),"--")</f>
        <v>--</v>
      </c>
      <c r="O929" s="21">
        <f t="shared" si="124"/>
        <v>0</v>
      </c>
      <c r="P929" s="21">
        <f t="shared" si="119"/>
        <v>0</v>
      </c>
      <c r="Q929" s="21">
        <f t="shared" si="120"/>
        <v>0</v>
      </c>
      <c r="R929" s="19" t="str" cm="1">
        <f t="array" ref="R929">INDEX(Types!A:A,1+BIN2DEC(MID($B929,20,2)))</f>
        <v>Control</v>
      </c>
      <c r="S929" s="19" t="str" cm="1">
        <f t="array" ref="S929">IF(R929="ALU",INDEX(ALUOps!A:A,32-BIN2DEC(MID($B929,22,5))),"")</f>
        <v/>
      </c>
      <c r="T929" s="19" t="str" cm="1">
        <f t="array" ref="T929">IF(R929="ALU",INDEX(Tmp!A:A,4-BIN2DEC(MID($B929,27,2))),"")</f>
        <v/>
      </c>
      <c r="U929" s="21" t="str">
        <f t="shared" si="125"/>
        <v/>
      </c>
      <c r="V929" s="20" t="str" cm="1">
        <f t="array" ref="V929">IF(R929="Jump",INDEX(Jcond!A:A,16-BIN2DEC(MID($B929,22,4))),"")</f>
        <v/>
      </c>
      <c r="W929" s="20" t="str">
        <f t="shared" si="126"/>
        <v/>
      </c>
      <c r="X929" s="53" t="str" cm="1">
        <f t="array" ref="X929">IF(R929="Control",INDEX(IC!A:A,16-BIN2DEC(MID($B929,21,4))),"")</f>
        <v>--</v>
      </c>
      <c r="Y929" s="53" t="str" cm="1">
        <f t="array" ref="Y929">IF(X929="CALL",INDEX(Subroutines!A:A,32-BIN2DEC(MID($B929,25,5))),"")</f>
        <v/>
      </c>
      <c r="Z929" s="53" t="str" cm="1">
        <f t="array" ref="Z929">IF(R929="Control",INDEX(EC!A:A,8-BIN2DEC(MID($B929,25,3))),"")</f>
        <v>--</v>
      </c>
      <c r="AA929" s="53" t="str" cm="1">
        <f t="array" ref="AA929">IF(R929="Control",INDEX(SR!A:A,4-BIN2DEC(MID($B929,28,2))),"")</f>
        <v>--</v>
      </c>
      <c r="AE929" s="59"/>
    </row>
    <row r="930" spans="1:36" x14ac:dyDescent="0.25">
      <c r="A930" s="4" t="str">
        <f t="shared" si="121"/>
        <v>3A0</v>
      </c>
      <c r="B930" s="2" t="s">
        <v>859</v>
      </c>
      <c r="C930" s="35"/>
      <c r="D930" s="2" t="s">
        <v>857</v>
      </c>
      <c r="E930" s="2" t="s">
        <v>936</v>
      </c>
      <c r="F930" s="2" t="s">
        <v>462</v>
      </c>
      <c r="G930" s="2"/>
      <c r="H930" s="3">
        <f t="shared" si="122"/>
        <v>0</v>
      </c>
      <c r="I930" s="27" t="str" cm="1">
        <f t="array" ref="I930">IF(H930=0,INDEX(Source1!A:A, 32-BIN2DEC(LEFT($B930,5))),"--")</f>
        <v>A</v>
      </c>
      <c r="J930" s="63" t="str">
        <f t="shared" si="118"/>
        <v>--</v>
      </c>
      <c r="K930" s="27" t="str" cm="1">
        <f t="array" ref="K930">IF(H930=0,INDEX(Dest1!A:A,32-BIN2DEC(MID($B930,6,5))),"--")</f>
        <v>tmpA</v>
      </c>
      <c r="L930" s="27">
        <f t="shared" si="123"/>
        <v>1</v>
      </c>
      <c r="M930" s="27" t="str" cm="1">
        <f t="array" ref="M930">IF(AND(I930&lt;&gt;"CONST",L930=0),INDEX(Source2!A:A,16-BIN2DEC(MID($B930,11,4))),"--")</f>
        <v>--</v>
      </c>
      <c r="N930" s="23" t="str" cm="1">
        <f t="array" ref="N930">IF(AND(I930&lt;&gt;"CONST",L930=0),INDEX('D2'!A:A,4-BIN2DEC(MID($B930,15,2))),"--")</f>
        <v>--</v>
      </c>
      <c r="O930" s="6">
        <f t="shared" si="124"/>
        <v>0</v>
      </c>
      <c r="P930" s="6">
        <f t="shared" si="119"/>
        <v>0</v>
      </c>
      <c r="Q930" s="6">
        <f t="shared" si="120"/>
        <v>0</v>
      </c>
      <c r="R930" s="3" t="str" cm="1">
        <f t="array" ref="R930">INDEX(Types!A:A,1+BIN2DEC(MID($B930,20,2)))</f>
        <v>ALU</v>
      </c>
      <c r="S930" s="3" t="str" cm="1">
        <f t="array" ref="S930">IF(R930="ALU",INDEX(ALUOps!A:A,32-BIN2DEC(MID($B930,22,5))),"")</f>
        <v>ADJD</v>
      </c>
      <c r="T930" s="3" t="str" cm="1">
        <f t="array" ref="T930">IF(R930="ALU",INDEX(Tmp!A:A,4-BIN2DEC(MID($B930,27,2))),"")</f>
        <v>tmpA</v>
      </c>
      <c r="U930" s="6">
        <f t="shared" si="125"/>
        <v>0</v>
      </c>
      <c r="V930" t="str" cm="1">
        <f t="array" ref="V930">IF(R930="Jump",INDEX(Jcond!A:A,16-BIN2DEC(MID($B930,22,4))),"")</f>
        <v/>
      </c>
      <c r="W930" t="str">
        <f t="shared" si="126"/>
        <v/>
      </c>
      <c r="X930" s="5" t="str" cm="1">
        <f t="array" ref="X930">IF(R930="Control",INDEX(IC!A:A,16-BIN2DEC(MID($B930,21,4))),"")</f>
        <v/>
      </c>
      <c r="Y930" s="5" t="str" cm="1">
        <f t="array" ref="Y930">IF(X930="CALL",INDEX(Subroutines!A:A,32-BIN2DEC(MID($B930,25,5))),"")</f>
        <v/>
      </c>
      <c r="Z930" s="5" t="str" cm="1">
        <f t="array" ref="Z930">IF(R930="Control",INDEX(EC!A:A,8-BIN2DEC(MID($B930,25,3))),"")</f>
        <v/>
      </c>
      <c r="AA930" s="5" t="str" cm="1">
        <f t="array" ref="AA930">IF(R930="Control",INDEX(SR!A:A,4-BIN2DEC(MID($B930,28,2))),"")</f>
        <v/>
      </c>
      <c r="AC930">
        <v>8080</v>
      </c>
      <c r="AD930" t="s">
        <v>955</v>
      </c>
      <c r="AJ930" s="1" t="s">
        <v>24</v>
      </c>
    </row>
    <row r="931" spans="1:36" x14ac:dyDescent="0.25">
      <c r="A931" s="4" t="str">
        <f t="shared" si="121"/>
        <v>3A1</v>
      </c>
      <c r="B931" s="2" t="s">
        <v>861</v>
      </c>
      <c r="C931" s="35"/>
      <c r="D931" s="3"/>
      <c r="E931" s="3"/>
      <c r="F931" s="3"/>
      <c r="G931" s="3"/>
      <c r="H931" s="3">
        <f t="shared" si="122"/>
        <v>0</v>
      </c>
      <c r="I931" s="27" t="str" cm="1">
        <f t="array" ref="I931">IF(H931=0,INDEX(Source1!A:A, 32-BIN2DEC(LEFT($B931,5))),"--")</f>
        <v>ONES</v>
      </c>
      <c r="J931" s="63" t="str">
        <f t="shared" si="118"/>
        <v>--</v>
      </c>
      <c r="K931" s="27" t="str" cm="1">
        <f t="array" ref="K931">IF(H931=0,INDEX(Dest1!A:A,32-BIN2DEC(MID($B931,6,5))),"--")</f>
        <v>tmpB</v>
      </c>
      <c r="L931" s="27">
        <f t="shared" si="123"/>
        <v>1</v>
      </c>
      <c r="M931" s="27" t="str" cm="1">
        <f t="array" ref="M931">IF(AND(I931&lt;&gt;"CONST",L931=0),INDEX(Source2!A:A,16-BIN2DEC(MID($B931,11,4))),"--")</f>
        <v>--</v>
      </c>
      <c r="N931" s="23" t="str" cm="1">
        <f t="array" ref="N931">IF(AND(I931&lt;&gt;"CONST",L931=0),INDEX('D2'!A:A,4-BIN2DEC(MID($B931,15,2))),"--")</f>
        <v>--</v>
      </c>
      <c r="O931" s="6">
        <f t="shared" si="124"/>
        <v>0</v>
      </c>
      <c r="P931" s="6">
        <f t="shared" si="119"/>
        <v>0</v>
      </c>
      <c r="Q931" s="6">
        <f t="shared" si="120"/>
        <v>1</v>
      </c>
      <c r="R931" s="3" t="str" cm="1">
        <f t="array" ref="R931">INDEX(Types!A:A,1+BIN2DEC(MID($B931,20,2)))</f>
        <v>ALU</v>
      </c>
      <c r="S931" s="3" t="str" cm="1">
        <f t="array" ref="S931">IF(R931="ALU",INDEX(ALUOps!A:A,32-BIN2DEC(MID($B931,22,5))),"")</f>
        <v>ADD</v>
      </c>
      <c r="T931" s="3" t="str" cm="1">
        <f t="array" ref="T931">IF(R931="ALU",INDEX(Tmp!A:A,4-BIN2DEC(MID($B931,27,2))),"")</f>
        <v>tmpA</v>
      </c>
      <c r="U931" s="6">
        <f t="shared" si="125"/>
        <v>0</v>
      </c>
      <c r="V931" t="str" cm="1">
        <f t="array" ref="V931">IF(R931="Jump",INDEX(Jcond!A:A,16-BIN2DEC(MID($B931,22,4))),"")</f>
        <v/>
      </c>
      <c r="W931" t="str">
        <f t="shared" si="126"/>
        <v/>
      </c>
      <c r="X931" s="5" t="str" cm="1">
        <f t="array" ref="X931">IF(R931="Control",INDEX(IC!A:A,16-BIN2DEC(MID($B931,21,4))),"")</f>
        <v/>
      </c>
      <c r="Y931" s="5" t="str" cm="1">
        <f t="array" ref="Y931">IF(X931="CALL",INDEX(Subroutines!A:A,32-BIN2DEC(MID($B931,25,5))),"")</f>
        <v/>
      </c>
      <c r="Z931" s="5" t="str" cm="1">
        <f t="array" ref="Z931">IF(R931="Control",INDEX(EC!A:A,8-BIN2DEC(MID($B931,25,3))),"")</f>
        <v/>
      </c>
      <c r="AA931" s="5" t="str" cm="1">
        <f t="array" ref="AA931">IF(R931="Control",INDEX(SR!A:A,4-BIN2DEC(MID($B931,28,2))),"")</f>
        <v/>
      </c>
    </row>
    <row r="932" spans="1:36" x14ac:dyDescent="0.25">
      <c r="A932" s="4" t="str">
        <f t="shared" si="121"/>
        <v>3A2</v>
      </c>
      <c r="B932" s="2" t="s">
        <v>26</v>
      </c>
      <c r="C932" s="35"/>
      <c r="D932" s="3"/>
      <c r="E932" s="3"/>
      <c r="F932" s="3"/>
      <c r="G932" s="3"/>
      <c r="H932" s="3">
        <f t="shared" si="122"/>
        <v>0</v>
      </c>
      <c r="I932" s="27" t="str" cm="1">
        <f t="array" ref="I932">IF(H932=0,INDEX(Source1!A:A, 32-BIN2DEC(LEFT($B932,5))),"--")</f>
        <v>SIGMA</v>
      </c>
      <c r="J932" s="63" t="str">
        <f t="shared" si="118"/>
        <v>--</v>
      </c>
      <c r="K932" s="27" t="str" cm="1">
        <f t="array" ref="K932">IF(H932=0,INDEX(Dest1!A:A,32-BIN2DEC(MID($B932,6,5))),"--")</f>
        <v>AL</v>
      </c>
      <c r="L932" s="27">
        <f t="shared" si="123"/>
        <v>0</v>
      </c>
      <c r="M932" s="27" t="str" cm="1">
        <f t="array" ref="M932">IF(AND(I932&lt;&gt;"CONST",L932=0),INDEX(Source2!A:A,16-BIN2DEC(MID($B932,11,4))),"--")</f>
        <v>SIGMA</v>
      </c>
      <c r="N932" s="23" t="str" cm="1">
        <f t="array" ref="N932">IF(AND(I932&lt;&gt;"CONST",L932=0),INDEX('D2'!A:A,4-BIN2DEC(MID($B932,15,2))),"--")</f>
        <v>NULL</v>
      </c>
      <c r="O932" s="6">
        <f t="shared" si="124"/>
        <v>0</v>
      </c>
      <c r="P932" s="6">
        <f t="shared" si="119"/>
        <v>1</v>
      </c>
      <c r="Q932" s="6">
        <f t="shared" si="120"/>
        <v>0</v>
      </c>
      <c r="R932" s="3" t="str" cm="1">
        <f t="array" ref="R932">INDEX(Types!A:A,1+BIN2DEC(MID($B932,20,2)))</f>
        <v>Control</v>
      </c>
      <c r="S932" s="3" t="str" cm="1">
        <f t="array" ref="S932">IF(R932="ALU",INDEX(ALUOps!A:A,32-BIN2DEC(MID($B932,22,5))),"")</f>
        <v/>
      </c>
      <c r="T932" s="3" t="str" cm="1">
        <f t="array" ref="T932">IF(R932="ALU",INDEX(Tmp!A:A,4-BIN2DEC(MID($B932,27,2))),"")</f>
        <v/>
      </c>
      <c r="U932" s="6" t="str">
        <f t="shared" si="125"/>
        <v/>
      </c>
      <c r="V932" t="str" cm="1">
        <f t="array" ref="V932">IF(R932="Jump",INDEX(Jcond!A:A,16-BIN2DEC(MID($B932,22,4))),"")</f>
        <v/>
      </c>
      <c r="W932" t="str">
        <f t="shared" si="126"/>
        <v/>
      </c>
      <c r="X932" s="5" t="str" cm="1">
        <f t="array" ref="X932">IF(R932="Control",INDEX(IC!A:A,16-BIN2DEC(MID($B932,21,4))),"")</f>
        <v>--</v>
      </c>
      <c r="Y932" s="5" t="str" cm="1">
        <f t="array" ref="Y932">IF(X932="CALL",INDEX(Subroutines!A:A,32-BIN2DEC(MID($B932,25,5))),"")</f>
        <v/>
      </c>
      <c r="Z932" s="5" t="str" cm="1">
        <f t="array" ref="Z932">IF(R932="Control",INDEX(EC!A:A,8-BIN2DEC(MID($B932,25,3))),"")</f>
        <v>--</v>
      </c>
      <c r="AA932" s="5" t="str" cm="1">
        <f t="array" ref="AA932">IF(R932="Control",INDEX(SR!A:A,4-BIN2DEC(MID($B932,28,2))),"")</f>
        <v>--</v>
      </c>
    </row>
    <row r="933" spans="1:36" s="20" customFormat="1" ht="15.75" thickBot="1" x14ac:dyDescent="0.3">
      <c r="A933" s="17" t="str">
        <f t="shared" si="121"/>
        <v>3A3</v>
      </c>
      <c r="B933" s="18" t="s">
        <v>4</v>
      </c>
      <c r="C933" s="37"/>
      <c r="D933" s="19"/>
      <c r="E933" s="19"/>
      <c r="F933" s="19"/>
      <c r="G933" s="19"/>
      <c r="H933" s="19">
        <f t="shared" si="122"/>
        <v>1</v>
      </c>
      <c r="I933" s="29" t="str" cm="1">
        <f t="array" ref="I933">IF(H933=0,INDEX(Source1!A:A, 32-BIN2DEC(LEFT($B933,5))),"--")</f>
        <v>--</v>
      </c>
      <c r="J933" s="65" t="str">
        <f t="shared" si="118"/>
        <v>--</v>
      </c>
      <c r="K933" s="29" t="str" cm="1">
        <f t="array" ref="K933">IF(H933=0,INDEX(Dest1!A:A,32-BIN2DEC(MID($B933,6,5))),"--")</f>
        <v>--</v>
      </c>
      <c r="L933" s="29">
        <f t="shared" si="123"/>
        <v>1</v>
      </c>
      <c r="M933" s="29" t="str" cm="1">
        <f t="array" ref="M933">IF(AND(I933&lt;&gt;"CONST",L933=0),INDEX(Source2!A:A,16-BIN2DEC(MID($B933,11,4))),"--")</f>
        <v>--</v>
      </c>
      <c r="N933" s="25" t="str" cm="1">
        <f t="array" ref="N933">IF(AND(I933&lt;&gt;"CONST",L933=0),INDEX('D2'!A:A,4-BIN2DEC(MID($B933,15,2))),"--")</f>
        <v>--</v>
      </c>
      <c r="O933" s="21"/>
      <c r="P933" s="21"/>
      <c r="Q933" s="21"/>
      <c r="R933" s="19"/>
      <c r="S933" s="19" t="str" cm="1">
        <f t="array" ref="S933">IF(R933="ALU",INDEX(ALUOps!A:A,32-BIN2DEC(MID($B933,22,5))),"")</f>
        <v/>
      </c>
      <c r="T933" s="19"/>
      <c r="U933" s="21"/>
      <c r="V933" s="20" t="str" cm="1">
        <f t="array" ref="V933">IF(R933="Jump",INDEX(Jcond!A:A,16-BIN2DEC(MID($B933,22,4))),"")</f>
        <v/>
      </c>
      <c r="X933" s="53" t="str" cm="1">
        <f t="array" ref="X933">IF(R933="Control",INDEX(IC!A:A,16-BIN2DEC(MID($B933,21,4))),"")</f>
        <v/>
      </c>
      <c r="Y933" s="53" t="str" cm="1">
        <f t="array" ref="Y933">IF(X933="CALL",INDEX(Subroutines!A:A,32-BIN2DEC(MID($B933,25,5))),"")</f>
        <v/>
      </c>
      <c r="Z933" s="53" t="str" cm="1">
        <f t="array" ref="Z933">IF(R933="Control",INDEX(EC!A:A,8-BIN2DEC(MID($B933,25,3))),"")</f>
        <v/>
      </c>
      <c r="AA933" s="53" t="str" cm="1">
        <f t="array" ref="AA933">IF(R933="Control",INDEX(SR!A:A,4-BIN2DEC(MID($B933,28,2))),"")</f>
        <v/>
      </c>
      <c r="AE933" s="59"/>
    </row>
    <row r="934" spans="1:36" x14ac:dyDescent="0.25">
      <c r="A934" s="4" t="str">
        <f t="shared" si="121"/>
        <v>3A4</v>
      </c>
      <c r="B934" s="2" t="s">
        <v>862</v>
      </c>
      <c r="C934" s="35"/>
      <c r="D934" s="2" t="s">
        <v>860</v>
      </c>
      <c r="E934" s="2" t="s">
        <v>936</v>
      </c>
      <c r="F934" s="2" t="s">
        <v>462</v>
      </c>
      <c r="G934" s="2"/>
      <c r="H934" s="3">
        <f t="shared" si="122"/>
        <v>0</v>
      </c>
      <c r="I934" s="27" t="str" cm="1">
        <f t="array" ref="I934">IF(H934=0,INDEX(Source1!A:A, 32-BIN2DEC(LEFT($B934,5))),"--")</f>
        <v>A</v>
      </c>
      <c r="J934" s="63" t="str">
        <f t="shared" si="118"/>
        <v>--</v>
      </c>
      <c r="K934" s="27" t="str" cm="1">
        <f t="array" ref="K934">IF(H934=0,INDEX(Dest1!A:A,32-BIN2DEC(MID($B934,6,5))),"--")</f>
        <v>tmpA</v>
      </c>
      <c r="L934" s="27">
        <f t="shared" si="123"/>
        <v>1</v>
      </c>
      <c r="M934" s="27" t="str" cm="1">
        <f t="array" ref="M934">IF(AND(I934&lt;&gt;"CONST",L934=0),INDEX(Source2!A:A,16-BIN2DEC(MID($B934,11,4))),"--")</f>
        <v>--</v>
      </c>
      <c r="N934" s="23" t="str" cm="1">
        <f t="array" ref="N934">IF(AND(I934&lt;&gt;"CONST",L934=0),INDEX('D2'!A:A,4-BIN2DEC(MID($B934,15,2))),"--")</f>
        <v>--</v>
      </c>
      <c r="O934" s="6">
        <f t="shared" si="124"/>
        <v>0</v>
      </c>
      <c r="P934" s="6">
        <f t="shared" si="119"/>
        <v>0</v>
      </c>
      <c r="Q934" s="6">
        <f t="shared" si="120"/>
        <v>1</v>
      </c>
      <c r="R934" s="3" t="str" cm="1">
        <f t="array" ref="R934">INDEX(Types!A:A,1+BIN2DEC(MID($B934,20,2)))</f>
        <v>ALU</v>
      </c>
      <c r="S934" s="3" t="str" cm="1">
        <f t="array" ref="S934">IF(R934="ALU",INDEX(ALUOps!A:A,32-BIN2DEC(MID($B934,22,5))),"")</f>
        <v>NOT</v>
      </c>
      <c r="T934" s="3" t="str" cm="1">
        <f t="array" ref="T934">IF(R934="ALU",INDEX(Tmp!A:A,4-BIN2DEC(MID($B934,27,2))),"")</f>
        <v>tmpA</v>
      </c>
      <c r="U934" s="6">
        <f t="shared" si="125"/>
        <v>0</v>
      </c>
      <c r="V934" t="str" cm="1">
        <f t="array" ref="V934">IF(R934="Jump",INDEX(Jcond!A:A,16-BIN2DEC(MID($B934,22,4))),"")</f>
        <v/>
      </c>
      <c r="W934" t="str">
        <f t="shared" si="126"/>
        <v/>
      </c>
      <c r="X934" s="5" t="str" cm="1">
        <f t="array" ref="X934">IF(R934="Control",INDEX(IC!A:A,16-BIN2DEC(MID($B934,21,4))),"")</f>
        <v/>
      </c>
      <c r="Y934" s="5" t="str" cm="1">
        <f t="array" ref="Y934">IF(X934="CALL",INDEX(Subroutines!A:A,32-BIN2DEC(MID($B934,25,5))),"")</f>
        <v/>
      </c>
      <c r="Z934" s="5" t="str" cm="1">
        <f t="array" ref="Z934">IF(R934="Control",INDEX(EC!A:A,8-BIN2DEC(MID($B934,25,3))),"")</f>
        <v/>
      </c>
      <c r="AA934" s="5" t="str" cm="1">
        <f t="array" ref="AA934">IF(R934="Control",INDEX(SR!A:A,4-BIN2DEC(MID($B934,28,2))),"")</f>
        <v/>
      </c>
      <c r="AC934">
        <v>8080</v>
      </c>
      <c r="AD934" t="s">
        <v>1056</v>
      </c>
      <c r="AJ934" s="1" t="s">
        <v>28</v>
      </c>
    </row>
    <row r="935" spans="1:36" x14ac:dyDescent="0.25">
      <c r="A935" s="4" t="str">
        <f t="shared" si="121"/>
        <v>3A5</v>
      </c>
      <c r="B935" s="2" t="s">
        <v>864</v>
      </c>
      <c r="C935" s="35"/>
      <c r="D935" s="3"/>
      <c r="E935" s="3"/>
      <c r="F935" s="3"/>
      <c r="G935" s="3"/>
      <c r="H935" s="3">
        <f t="shared" si="122"/>
        <v>0</v>
      </c>
      <c r="I935" s="27" t="str" cm="1">
        <f t="array" ref="I935">IF(H935=0,INDEX(Source1!A:A, 32-BIN2DEC(LEFT($B935,5))),"--")</f>
        <v>SIGMA</v>
      </c>
      <c r="J935" s="63" t="str">
        <f t="shared" si="118"/>
        <v>--</v>
      </c>
      <c r="K935" s="27" t="str" cm="1">
        <f t="array" ref="K935">IF(H935=0,INDEX(Dest1!A:A,32-BIN2DEC(MID($B935,6,5))),"--")</f>
        <v>AL</v>
      </c>
      <c r="L935" s="27">
        <f t="shared" si="123"/>
        <v>1</v>
      </c>
      <c r="M935" s="27" t="str" cm="1">
        <f t="array" ref="M935">IF(AND(I935&lt;&gt;"CONST",L935=0),INDEX(Source2!A:A,16-BIN2DEC(MID($B935,11,4))),"--")</f>
        <v>--</v>
      </c>
      <c r="N935" s="23" t="str" cm="1">
        <f t="array" ref="N935">IF(AND(I935&lt;&gt;"CONST",L935=0),INDEX('D2'!A:A,4-BIN2DEC(MID($B935,15,2))),"--")</f>
        <v>--</v>
      </c>
      <c r="O935" s="6">
        <f t="shared" si="124"/>
        <v>0</v>
      </c>
      <c r="P935" s="6">
        <f t="shared" si="119"/>
        <v>0</v>
      </c>
      <c r="Q935" s="6">
        <f t="shared" si="120"/>
        <v>0</v>
      </c>
      <c r="R935" s="3" t="str" cm="1">
        <f t="array" ref="R935">INDEX(Types!A:A,1+BIN2DEC(MID($B935,20,2)))</f>
        <v>Control</v>
      </c>
      <c r="S935" s="3" t="str" cm="1">
        <f t="array" ref="S935">IF(R935="ALU",INDEX(ALUOps!A:A,32-BIN2DEC(MID($B935,22,5))),"")</f>
        <v/>
      </c>
      <c r="T935" s="3" t="str" cm="1">
        <f t="array" ref="T935">IF(R935="ALU",INDEX(Tmp!A:A,4-BIN2DEC(MID($B935,27,2))),"")</f>
        <v/>
      </c>
      <c r="U935" s="6" t="str">
        <f t="shared" si="125"/>
        <v/>
      </c>
      <c r="V935" t="str" cm="1">
        <f t="array" ref="V935">IF(R935="Jump",INDEX(Jcond!A:A,16-BIN2DEC(MID($B935,22,4))),"")</f>
        <v/>
      </c>
      <c r="W935" t="str">
        <f t="shared" si="126"/>
        <v/>
      </c>
      <c r="X935" s="5" t="str" cm="1">
        <f t="array" ref="X935">IF(R935="Control",INDEX(IC!A:A,16-BIN2DEC(MID($B935,21,4))),"")</f>
        <v>--</v>
      </c>
      <c r="Y935" s="5" t="str" cm="1">
        <f t="array" ref="Y935">IF(X935="CALL",INDEX(Subroutines!A:A,32-BIN2DEC(MID($B935,25,5))),"")</f>
        <v/>
      </c>
      <c r="Z935" s="5" t="str" cm="1">
        <f t="array" ref="Z935">IF(R935="Control",INDEX(EC!A:A,8-BIN2DEC(MID($B935,25,3))),"")</f>
        <v>--</v>
      </c>
      <c r="AA935" s="5" t="str" cm="1">
        <f t="array" ref="AA935">IF(R935="Control",INDEX(SR!A:A,4-BIN2DEC(MID($B935,28,2))),"")</f>
        <v>--</v>
      </c>
    </row>
    <row r="936" spans="1:36" s="15" customFormat="1" x14ac:dyDescent="0.25">
      <c r="A936" s="12" t="str">
        <f t="shared" si="121"/>
        <v>3A6</v>
      </c>
      <c r="B936" s="13" t="s">
        <v>4</v>
      </c>
      <c r="C936" s="36"/>
      <c r="D936" s="14"/>
      <c r="E936" s="14"/>
      <c r="F936" s="14"/>
      <c r="G936" s="14"/>
      <c r="H936" s="14">
        <f t="shared" si="122"/>
        <v>1</v>
      </c>
      <c r="I936" s="28" t="str" cm="1">
        <f t="array" ref="I936">IF(H936=0,INDEX(Source1!A:A, 32-BIN2DEC(LEFT($B936,5))),"--")</f>
        <v>--</v>
      </c>
      <c r="J936" s="64" t="str">
        <f t="shared" si="118"/>
        <v>--</v>
      </c>
      <c r="K936" s="28" t="str" cm="1">
        <f t="array" ref="K936">IF(H936=0,INDEX(Dest1!A:A,32-BIN2DEC(MID($B936,6,5))),"--")</f>
        <v>--</v>
      </c>
      <c r="L936" s="28">
        <f t="shared" si="123"/>
        <v>1</v>
      </c>
      <c r="M936" s="28" t="str" cm="1">
        <f t="array" ref="M936">IF(AND(I936&lt;&gt;"CONST",L936=0),INDEX(Source2!A:A,16-BIN2DEC(MID($B936,11,4))),"--")</f>
        <v>--</v>
      </c>
      <c r="N936" s="24" t="str" cm="1">
        <f t="array" ref="N936">IF(AND(I936&lt;&gt;"CONST",L936=0),INDEX('D2'!A:A,4-BIN2DEC(MID($B936,15,2))),"--")</f>
        <v>--</v>
      </c>
      <c r="O936" s="16"/>
      <c r="P936" s="16"/>
      <c r="Q936" s="16"/>
      <c r="R936" s="14"/>
      <c r="S936" s="14" t="str" cm="1">
        <f t="array" ref="S936">IF(R936="ALU",INDEX(ALUOps!A:A,32-BIN2DEC(MID($B936,22,5))),"")</f>
        <v/>
      </c>
      <c r="T936" s="14"/>
      <c r="U936" s="16"/>
      <c r="V936" s="15" t="str" cm="1">
        <f t="array" ref="V936">IF(R936="Jump",INDEX(Jcond!A:A,16-BIN2DEC(MID($B936,22,4))),"")</f>
        <v/>
      </c>
      <c r="X936" s="52" t="str" cm="1">
        <f t="array" ref="X936">IF(R936="Control",INDEX(IC!A:A,16-BIN2DEC(MID($B936,21,4))),"")</f>
        <v/>
      </c>
      <c r="Y936" s="52" t="str" cm="1">
        <f t="array" ref="Y936">IF(X936="CALL",INDEX(Subroutines!A:A,32-BIN2DEC(MID($B936,25,5))),"")</f>
        <v/>
      </c>
      <c r="Z936" s="52" t="str" cm="1">
        <f t="array" ref="Z936">IF(R936="Control",INDEX(EC!A:A,8-BIN2DEC(MID($B936,25,3))),"")</f>
        <v/>
      </c>
      <c r="AA936" s="52" t="str" cm="1">
        <f t="array" ref="AA936">IF(R936="Control",INDEX(SR!A:A,4-BIN2DEC(MID($B936,28,2))),"")</f>
        <v/>
      </c>
      <c r="AE936" s="58"/>
    </row>
    <row r="937" spans="1:36" s="20" customFormat="1" ht="15.75" thickBot="1" x14ac:dyDescent="0.3">
      <c r="A937" s="17" t="str">
        <f t="shared" si="121"/>
        <v>3A7</v>
      </c>
      <c r="B937" s="18" t="s">
        <v>4</v>
      </c>
      <c r="C937" s="37"/>
      <c r="D937" s="19"/>
      <c r="E937" s="19"/>
      <c r="F937" s="19"/>
      <c r="G937" s="19"/>
      <c r="H937" s="19">
        <f t="shared" si="122"/>
        <v>1</v>
      </c>
      <c r="I937" s="29" t="str" cm="1">
        <f t="array" ref="I937">IF(H937=0,INDEX(Source1!A:A, 32-BIN2DEC(LEFT($B937,5))),"--")</f>
        <v>--</v>
      </c>
      <c r="J937" s="65" t="str">
        <f t="shared" si="118"/>
        <v>--</v>
      </c>
      <c r="K937" s="29" t="str" cm="1">
        <f t="array" ref="K937">IF(H937=0,INDEX(Dest1!A:A,32-BIN2DEC(MID($B937,6,5))),"--")</f>
        <v>--</v>
      </c>
      <c r="L937" s="29">
        <f t="shared" si="123"/>
        <v>1</v>
      </c>
      <c r="M937" s="29" t="str" cm="1">
        <f t="array" ref="M937">IF(AND(I937&lt;&gt;"CONST",L937=0),INDEX(Source2!A:A,16-BIN2DEC(MID($B937,11,4))),"--")</f>
        <v>--</v>
      </c>
      <c r="N937" s="25" t="str" cm="1">
        <f t="array" ref="N937">IF(AND(I937&lt;&gt;"CONST",L937=0),INDEX('D2'!A:A,4-BIN2DEC(MID($B937,15,2))),"--")</f>
        <v>--</v>
      </c>
      <c r="O937" s="21"/>
      <c r="P937" s="21"/>
      <c r="Q937" s="21"/>
      <c r="R937" s="19"/>
      <c r="S937" s="19" t="str" cm="1">
        <f t="array" ref="S937">IF(R937="ALU",INDEX(ALUOps!A:A,32-BIN2DEC(MID($B937,22,5))),"")</f>
        <v/>
      </c>
      <c r="T937" s="19"/>
      <c r="U937" s="21"/>
      <c r="V937" s="20" t="str" cm="1">
        <f t="array" ref="V937">IF(R937="Jump",INDEX(Jcond!A:A,16-BIN2DEC(MID($B937,22,4))),"")</f>
        <v/>
      </c>
      <c r="X937" s="53" t="str" cm="1">
        <f t="array" ref="X937">IF(R937="Control",INDEX(IC!A:A,16-BIN2DEC(MID($B937,21,4))),"")</f>
        <v/>
      </c>
      <c r="Y937" s="53" t="str" cm="1">
        <f t="array" ref="Y937">IF(X937="CALL",INDEX(Subroutines!A:A,32-BIN2DEC(MID($B937,25,5))),"")</f>
        <v/>
      </c>
      <c r="Z937" s="53" t="str" cm="1">
        <f t="array" ref="Z937">IF(R937="Control",INDEX(EC!A:A,8-BIN2DEC(MID($B937,25,3))),"")</f>
        <v/>
      </c>
      <c r="AA937" s="53" t="str" cm="1">
        <f t="array" ref="AA937">IF(R937="Control",INDEX(SR!A:A,4-BIN2DEC(MID($B937,28,2))),"")</f>
        <v/>
      </c>
      <c r="AE937" s="59"/>
    </row>
    <row r="938" spans="1:36" x14ac:dyDescent="0.25">
      <c r="A938" s="4" t="str">
        <f t="shared" si="121"/>
        <v>3A8</v>
      </c>
      <c r="B938" s="2" t="s">
        <v>266</v>
      </c>
      <c r="C938" s="35"/>
      <c r="D938" s="2" t="s">
        <v>863</v>
      </c>
      <c r="E938" s="2" t="s">
        <v>936</v>
      </c>
      <c r="F938" s="2" t="s">
        <v>462</v>
      </c>
      <c r="G938" s="2"/>
      <c r="H938" s="3">
        <f t="shared" si="122"/>
        <v>0</v>
      </c>
      <c r="I938" s="27" t="str" cm="1">
        <f t="array" ref="I938">IF(H938=0,INDEX(Source1!A:A, 32-BIN2DEC(LEFT($B938,5))),"--")</f>
        <v>CONST</v>
      </c>
      <c r="J938" s="63">
        <f t="shared" si="118"/>
        <v>1</v>
      </c>
      <c r="K938" s="27" t="str" cm="1">
        <f t="array" ref="K938">IF(H938=0,INDEX(Dest1!A:A,32-BIN2DEC(MID($B938,6,5))),"--")</f>
        <v>LC</v>
      </c>
      <c r="L938" s="27">
        <f t="shared" si="123"/>
        <v>0</v>
      </c>
      <c r="M938" s="27" t="str" cm="1">
        <f t="array" ref="M938">IF(AND(I938&lt;&gt;"CONST",L938=0),INDEX(Source2!A:A,16-BIN2DEC(MID($B938,11,4))),"--")</f>
        <v>--</v>
      </c>
      <c r="N938" s="23" t="str" cm="1">
        <f t="array" ref="N938">IF(AND(I938&lt;&gt;"CONST",L938=0),INDEX('D2'!A:A,4-BIN2DEC(MID($B938,15,2))),"--")</f>
        <v>--</v>
      </c>
      <c r="O938" s="6">
        <f t="shared" si="124"/>
        <v>0</v>
      </c>
      <c r="P938" s="6">
        <f t="shared" si="119"/>
        <v>0</v>
      </c>
      <c r="Q938" s="6">
        <f t="shared" si="120"/>
        <v>0</v>
      </c>
      <c r="R938" s="3" t="str" cm="1">
        <f t="array" ref="R938">INDEX(Types!A:A,1+BIN2DEC(MID($B938,20,2)))</f>
        <v>Control</v>
      </c>
      <c r="S938" s="3" t="str" cm="1">
        <f t="array" ref="S938">IF(R938="ALU",INDEX(ALUOps!A:A,32-BIN2DEC(MID($B938,22,5))),"")</f>
        <v/>
      </c>
      <c r="T938" s="3" t="str" cm="1">
        <f t="array" ref="T938">IF(R938="ALU",INDEX(Tmp!A:A,4-BIN2DEC(MID($B938,27,2))),"")</f>
        <v/>
      </c>
      <c r="U938" s="6" t="str">
        <f t="shared" si="125"/>
        <v/>
      </c>
      <c r="V938" t="str" cm="1">
        <f t="array" ref="V938">IF(R938="Jump",INDEX(Jcond!A:A,16-BIN2DEC(MID($B938,22,4))),"")</f>
        <v/>
      </c>
      <c r="W938" t="str">
        <f t="shared" si="126"/>
        <v/>
      </c>
      <c r="X938" s="5" t="str" cm="1">
        <f t="array" ref="X938">IF(R938="Control",INDEX(IC!A:A,16-BIN2DEC(MID($B938,21,4))),"")</f>
        <v>--</v>
      </c>
      <c r="Y938" s="5" t="str" cm="1">
        <f t="array" ref="Y938">IF(X938="CALL",INDEX(Subroutines!A:A,32-BIN2DEC(MID($B938,25,5))),"")</f>
        <v/>
      </c>
      <c r="Z938" s="5" t="str" cm="1">
        <f t="array" ref="Z938">IF(R938="Control",INDEX(EC!A:A,8-BIN2DEC(MID($B938,25,3))),"")</f>
        <v>--</v>
      </c>
      <c r="AA938" s="5" t="str" cm="1">
        <f t="array" ref="AA938">IF(R938="Control",INDEX(SR!A:A,4-BIN2DEC(MID($B938,28,2))),"")</f>
        <v>--</v>
      </c>
      <c r="AC938">
        <v>8080</v>
      </c>
      <c r="AD938" t="s">
        <v>1089</v>
      </c>
      <c r="AJ938" s="1" t="s">
        <v>13</v>
      </c>
    </row>
    <row r="939" spans="1:36" x14ac:dyDescent="0.25">
      <c r="A939" s="4" t="str">
        <f t="shared" si="121"/>
        <v>3A9</v>
      </c>
      <c r="B939" s="2" t="s">
        <v>736</v>
      </c>
      <c r="C939" s="35"/>
      <c r="D939" s="3"/>
      <c r="E939" s="3"/>
      <c r="F939" s="3"/>
      <c r="G939" s="3"/>
      <c r="H939" s="3">
        <f t="shared" si="122"/>
        <v>0</v>
      </c>
      <c r="I939" s="27" t="str" cm="1">
        <f t="array" ref="I939">IF(H939=0,INDEX(Source1!A:A, 32-BIN2DEC(LEFT($B939,5))),"--")</f>
        <v>A</v>
      </c>
      <c r="J939" s="63" t="str">
        <f t="shared" si="118"/>
        <v>--</v>
      </c>
      <c r="K939" s="27" t="str" cm="1">
        <f t="array" ref="K939">IF(H939=0,INDEX(Dest1!A:A,32-BIN2DEC(MID($B939,6,5))),"--")</f>
        <v>tmpB</v>
      </c>
      <c r="L939" s="27">
        <f t="shared" si="123"/>
        <v>1</v>
      </c>
      <c r="M939" s="27" t="str" cm="1">
        <f t="array" ref="M939">IF(AND(I939&lt;&gt;"CONST",L939=0),INDEX(Source2!A:A,16-BIN2DEC(MID($B939,11,4))),"--")</f>
        <v>--</v>
      </c>
      <c r="N939" s="23" t="str" cm="1">
        <f t="array" ref="N939">IF(AND(I939&lt;&gt;"CONST",L939=0),INDEX('D2'!A:A,4-BIN2DEC(MID($B939,15,2))),"--")</f>
        <v>--</v>
      </c>
      <c r="O939" s="6">
        <f t="shared" si="124"/>
        <v>0</v>
      </c>
      <c r="P939" s="6">
        <f t="shared" si="119"/>
        <v>0</v>
      </c>
      <c r="Q939" s="6">
        <f t="shared" si="120"/>
        <v>0</v>
      </c>
      <c r="R939" s="3" t="str" cm="1">
        <f t="array" ref="R939">INDEX(Types!A:A,1+BIN2DEC(MID($B939,20,2)))</f>
        <v>ALU</v>
      </c>
      <c r="S939" s="3" t="str" cm="1">
        <f t="array" ref="S939">IF(R939="ALU",INDEX(ALUOps!A:A,32-BIN2DEC(MID($B939,22,5))),"")</f>
        <v>PASS</v>
      </c>
      <c r="T939" s="3" t="str" cm="1">
        <f t="array" ref="T939">IF(R939="ALU",INDEX(Tmp!A:A,4-BIN2DEC(MID($B939,27,2))),"")</f>
        <v>tmpB</v>
      </c>
      <c r="U939" s="6">
        <f t="shared" si="125"/>
        <v>0</v>
      </c>
      <c r="V939" t="str" cm="1">
        <f t="array" ref="V939">IF(R939="Jump",INDEX(Jcond!A:A,16-BIN2DEC(MID($B939,22,4))),"")</f>
        <v/>
      </c>
      <c r="W939" t="str">
        <f t="shared" si="126"/>
        <v/>
      </c>
      <c r="X939" s="5" t="str" cm="1">
        <f t="array" ref="X939">IF(R939="Control",INDEX(IC!A:A,16-BIN2DEC(MID($B939,21,4))),"")</f>
        <v/>
      </c>
      <c r="Y939" s="5" t="str" cm="1">
        <f t="array" ref="Y939">IF(X939="CALL",INDEX(Subroutines!A:A,32-BIN2DEC(MID($B939,25,5))),"")</f>
        <v/>
      </c>
      <c r="Z939" s="5" t="str" cm="1">
        <f t="array" ref="Z939">IF(R939="Control",INDEX(EC!A:A,8-BIN2DEC(MID($B939,25,3))),"")</f>
        <v/>
      </c>
      <c r="AA939" s="5" t="str" cm="1">
        <f t="array" ref="AA939">IF(R939="Control",INDEX(SR!A:A,4-BIN2DEC(MID($B939,28,2))),"")</f>
        <v/>
      </c>
    </row>
    <row r="940" spans="1:36" x14ac:dyDescent="0.25">
      <c r="A940" s="4" t="str">
        <f t="shared" si="121"/>
        <v>3AA</v>
      </c>
      <c r="B940" s="2" t="s">
        <v>270</v>
      </c>
      <c r="C940" s="35"/>
      <c r="D940" s="3"/>
      <c r="E940" s="3"/>
      <c r="F940" s="3"/>
      <c r="G940" s="3"/>
      <c r="H940" s="3">
        <f t="shared" si="122"/>
        <v>0</v>
      </c>
      <c r="I940" s="27" t="str" cm="1">
        <f t="array" ref="I940">IF(H940=0,INDEX(Source1!A:A, 32-BIN2DEC(LEFT($B940,5))),"--")</f>
        <v>SIGMA</v>
      </c>
      <c r="J940" s="63" t="str">
        <f t="shared" si="118"/>
        <v>--</v>
      </c>
      <c r="K940" s="27" t="str" cm="1">
        <f t="array" ref="K940">IF(H940=0,INDEX(Dest1!A:A,32-BIN2DEC(MID($B940,6,5))),"--")</f>
        <v>tmpB</v>
      </c>
      <c r="L940" s="27">
        <f t="shared" si="123"/>
        <v>1</v>
      </c>
      <c r="M940" s="27" t="str" cm="1">
        <f t="array" ref="M940">IF(AND(I940&lt;&gt;"CONST",L940=0),INDEX(Source2!A:A,16-BIN2DEC(MID($B940,11,4))),"--")</f>
        <v>--</v>
      </c>
      <c r="N940" s="23" t="str" cm="1">
        <f t="array" ref="N940">IF(AND(I940&lt;&gt;"CONST",L940=0),INDEX('D2'!A:A,4-BIN2DEC(MID($B940,15,2))),"--")</f>
        <v>--</v>
      </c>
      <c r="O940" s="6">
        <f t="shared" si="124"/>
        <v>0</v>
      </c>
      <c r="P940" s="6">
        <f t="shared" si="119"/>
        <v>1</v>
      </c>
      <c r="Q940" s="6">
        <f t="shared" si="120"/>
        <v>0</v>
      </c>
      <c r="R940" s="3" t="str" cm="1">
        <f t="array" ref="R940">INDEX(Types!A:A,1+BIN2DEC(MID($B940,20,2)))</f>
        <v>ALU</v>
      </c>
      <c r="S940" s="3" t="str" cm="1">
        <f t="array" ref="S940">IF(R940="ALU",INDEX(ALUOps!A:A,32-BIN2DEC(MID($B940,22,5))),"")</f>
        <v>XI</v>
      </c>
      <c r="T940" s="3" t="str" cm="1">
        <f t="array" ref="T940">IF(R940="ALU",INDEX(Tmp!A:A,4-BIN2DEC(MID($B940,27,2))),"")</f>
        <v>tmpB</v>
      </c>
      <c r="U940" s="6">
        <f t="shared" si="125"/>
        <v>1</v>
      </c>
      <c r="V940" t="str" cm="1">
        <f t="array" ref="V940">IF(R940="Jump",INDEX(Jcond!A:A,16-BIN2DEC(MID($B940,22,4))),"")</f>
        <v/>
      </c>
      <c r="W940" t="str">
        <f t="shared" si="126"/>
        <v/>
      </c>
      <c r="X940" s="5" t="str" cm="1">
        <f t="array" ref="X940">IF(R940="Control",INDEX(IC!A:A,16-BIN2DEC(MID($B940,21,4))),"")</f>
        <v/>
      </c>
      <c r="Y940" s="5" t="str" cm="1">
        <f t="array" ref="Y940">IF(X940="CALL",INDEX(Subroutines!A:A,32-BIN2DEC(MID($B940,25,5))),"")</f>
        <v/>
      </c>
      <c r="Z940" s="5" t="str" cm="1">
        <f t="array" ref="Z940">IF(R940="Control",INDEX(EC!A:A,8-BIN2DEC(MID($B940,25,3))),"")</f>
        <v/>
      </c>
      <c r="AA940" s="5" t="str" cm="1">
        <f t="array" ref="AA940">IF(R940="Control",INDEX(SR!A:A,4-BIN2DEC(MID($B940,28,2))),"")</f>
        <v/>
      </c>
    </row>
    <row r="941" spans="1:36" s="9" customFormat="1" ht="15.75" thickBot="1" x14ac:dyDescent="0.3">
      <c r="A941" s="7" t="str">
        <f t="shared" si="121"/>
        <v>3AB</v>
      </c>
      <c r="B941" s="8" t="s">
        <v>866</v>
      </c>
      <c r="C941" s="38"/>
      <c r="D941" s="10"/>
      <c r="E941" s="10"/>
      <c r="F941" s="10"/>
      <c r="G941" s="10"/>
      <c r="H941" s="10">
        <f t="shared" si="122"/>
        <v>0</v>
      </c>
      <c r="I941" s="30" t="str" cm="1">
        <f t="array" ref="I941">IF(H941=0,INDEX(Source1!A:A, 32-BIN2DEC(LEFT($B941,5))),"--")</f>
        <v>SIGMA</v>
      </c>
      <c r="J941" s="66" t="str">
        <f t="shared" si="118"/>
        <v>--</v>
      </c>
      <c r="K941" s="30" t="str" cm="1">
        <f t="array" ref="K941">IF(H941=0,INDEX(Dest1!A:A,32-BIN2DEC(MID($B941,6,5))),"--")</f>
        <v>AL</v>
      </c>
      <c r="L941" s="30">
        <f t="shared" si="123"/>
        <v>1</v>
      </c>
      <c r="M941" s="30" t="str" cm="1">
        <f t="array" ref="M941">IF(AND(I941&lt;&gt;"CONST",L941=0),INDEX(Source2!A:A,16-BIN2DEC(MID($B941,11,4))),"--")</f>
        <v>--</v>
      </c>
      <c r="N941" s="26" t="str" cm="1">
        <f t="array" ref="N941">IF(AND(I941&lt;&gt;"CONST",L941=0),INDEX('D2'!A:A,4-BIN2DEC(MID($B941,15,2))),"--")</f>
        <v>--</v>
      </c>
      <c r="O941" s="11">
        <f t="shared" si="124"/>
        <v>0</v>
      </c>
      <c r="P941" s="11">
        <f t="shared" si="119"/>
        <v>0</v>
      </c>
      <c r="Q941" s="11">
        <f t="shared" si="120"/>
        <v>1</v>
      </c>
      <c r="R941" s="10" t="str" cm="1">
        <f t="array" ref="R941">INDEX(Types!A:A,1+BIN2DEC(MID($B941,20,2)))</f>
        <v>Control</v>
      </c>
      <c r="S941" s="10" t="str" cm="1">
        <f t="array" ref="S941">IF(R941="ALU",INDEX(ALUOps!A:A,32-BIN2DEC(MID($B941,22,5))),"")</f>
        <v/>
      </c>
      <c r="T941" s="10" t="str" cm="1">
        <f t="array" ref="T941">IF(R941="ALU",INDEX(Tmp!A:A,4-BIN2DEC(MID($B941,27,2))),"")</f>
        <v/>
      </c>
      <c r="U941" s="11" t="str">
        <f t="shared" si="125"/>
        <v/>
      </c>
      <c r="V941" s="9" t="str" cm="1">
        <f t="array" ref="V941">IF(R941="Jump",INDEX(Jcond!A:A,16-BIN2DEC(MID($B941,22,4))),"")</f>
        <v/>
      </c>
      <c r="W941" s="9" t="str">
        <f t="shared" si="126"/>
        <v/>
      </c>
      <c r="X941" s="54" t="str" cm="1">
        <f t="array" ref="X941">IF(R941="Control",INDEX(IC!A:A,16-BIN2DEC(MID($B941,21,4))),"")</f>
        <v>--</v>
      </c>
      <c r="Y941" s="54" t="str" cm="1">
        <f t="array" ref="Y941">IF(X941="CALL",INDEX(Subroutines!A:A,32-BIN2DEC(MID($B941,25,5))),"")</f>
        <v/>
      </c>
      <c r="Z941" s="54" t="str" cm="1">
        <f t="array" ref="Z941">IF(R941="Control",INDEX(EC!A:A,8-BIN2DEC(MID($B941,25,3))),"")</f>
        <v>--</v>
      </c>
      <c r="AA941" s="54" t="str" cm="1">
        <f t="array" ref="AA941">IF(R941="Control",INDEX(SR!A:A,4-BIN2DEC(MID($B941,28,2))),"")</f>
        <v>--</v>
      </c>
      <c r="AE941" s="60"/>
    </row>
    <row r="942" spans="1:36" x14ac:dyDescent="0.25">
      <c r="A942" s="4" t="str">
        <f t="shared" si="121"/>
        <v>3AC</v>
      </c>
      <c r="B942" s="2" t="s">
        <v>108</v>
      </c>
      <c r="C942" s="35"/>
      <c r="D942" s="2" t="s">
        <v>865</v>
      </c>
      <c r="E942" s="2" t="s">
        <v>936</v>
      </c>
      <c r="F942" s="2" t="s">
        <v>462</v>
      </c>
      <c r="G942" s="2"/>
      <c r="H942" s="3">
        <f t="shared" si="122"/>
        <v>0</v>
      </c>
      <c r="I942" s="27" t="str" cm="1">
        <f t="array" ref="I942">IF(H942=0,INDEX(Source1!A:A, 32-BIN2DEC(LEFT($B942,5))),"--")</f>
        <v>Q</v>
      </c>
      <c r="J942" s="63" t="str">
        <f t="shared" si="118"/>
        <v>--</v>
      </c>
      <c r="K942" s="27" t="str" cm="1">
        <f t="array" ref="K942">IF(H942=0,INDEX(Dest1!A:A,32-BIN2DEC(MID($B942,6,5))),"--")</f>
        <v>tmpAL</v>
      </c>
      <c r="L942" s="27">
        <f t="shared" si="123"/>
        <v>1</v>
      </c>
      <c r="M942" s="27" t="str" cm="1">
        <f t="array" ref="M942">IF(AND(I942&lt;&gt;"CONST",L942=0),INDEX(Source2!A:A,16-BIN2DEC(MID($B942,11,4))),"--")</f>
        <v>--</v>
      </c>
      <c r="N942" s="23" t="str" cm="1">
        <f t="array" ref="N942">IF(AND(I942&lt;&gt;"CONST",L942=0),INDEX('D2'!A:A,4-BIN2DEC(MID($B942,15,2))),"--")</f>
        <v>--</v>
      </c>
      <c r="O942" s="6">
        <f t="shared" si="124"/>
        <v>0</v>
      </c>
      <c r="P942" s="6">
        <f t="shared" si="119"/>
        <v>0</v>
      </c>
      <c r="Q942" s="6">
        <f t="shared" si="120"/>
        <v>0</v>
      </c>
      <c r="R942" s="3" t="str" cm="1">
        <f t="array" ref="R942">INDEX(Types!A:A,1+BIN2DEC(MID($B942,20,2)))</f>
        <v>Control</v>
      </c>
      <c r="S942" s="3" t="str" cm="1">
        <f t="array" ref="S942">IF(R942="ALU",INDEX(ALUOps!A:A,32-BIN2DEC(MID($B942,22,5))),"")</f>
        <v/>
      </c>
      <c r="T942" s="3" t="str" cm="1">
        <f t="array" ref="T942">IF(R942="ALU",INDEX(Tmp!A:A,4-BIN2DEC(MID($B942,27,2))),"")</f>
        <v/>
      </c>
      <c r="U942" s="6" t="str">
        <f t="shared" si="125"/>
        <v/>
      </c>
      <c r="V942" t="str" cm="1">
        <f t="array" ref="V942">IF(R942="Jump",INDEX(Jcond!A:A,16-BIN2DEC(MID($B942,22,4))),"")</f>
        <v/>
      </c>
      <c r="W942" t="str">
        <f t="shared" si="126"/>
        <v/>
      </c>
      <c r="X942" s="5" t="str" cm="1">
        <f t="array" ref="X942">IF(R942="Control",INDEX(IC!A:A,16-BIN2DEC(MID($B942,21,4))),"")</f>
        <v>--</v>
      </c>
      <c r="Y942" s="5" t="str" cm="1">
        <f t="array" ref="Y942">IF(X942="CALL",INDEX(Subroutines!A:A,32-BIN2DEC(MID($B942,25,5))),"")</f>
        <v/>
      </c>
      <c r="Z942" s="5" t="str" cm="1">
        <f t="array" ref="Z942">IF(R942="Control",INDEX(EC!A:A,8-BIN2DEC(MID($B942,25,3))),"")</f>
        <v>--</v>
      </c>
      <c r="AA942" s="5" t="str" cm="1">
        <f t="array" ref="AA942">IF(R942="Control",INDEX(SR!A:A,4-BIN2DEC(MID($B942,28,2))),"")</f>
        <v>--</v>
      </c>
      <c r="AC942">
        <v>8080</v>
      </c>
      <c r="AD942" t="s">
        <v>1057</v>
      </c>
      <c r="AJ942" s="1" t="s">
        <v>237</v>
      </c>
    </row>
    <row r="943" spans="1:36" x14ac:dyDescent="0.25">
      <c r="A943" s="4" t="str">
        <f t="shared" si="121"/>
        <v>3AD</v>
      </c>
      <c r="B943" s="2" t="s">
        <v>8</v>
      </c>
      <c r="C943" s="35"/>
      <c r="D943" s="3"/>
      <c r="E943" s="3"/>
      <c r="F943" s="3"/>
      <c r="G943" s="3"/>
      <c r="H943" s="3">
        <f t="shared" si="122"/>
        <v>0</v>
      </c>
      <c r="I943" s="27" t="str" cm="1">
        <f t="array" ref="I943">IF(H943=0,INDEX(Source1!A:A, 32-BIN2DEC(LEFT($B943,5))),"--")</f>
        <v>Q</v>
      </c>
      <c r="J943" s="63" t="str">
        <f t="shared" si="118"/>
        <v>--</v>
      </c>
      <c r="K943" s="27" t="str" cm="1">
        <f t="array" ref="K943">IF(H943=0,INDEX(Dest1!A:A,32-BIN2DEC(MID($B943,6,5))),"--")</f>
        <v>tmpAH</v>
      </c>
      <c r="L943" s="27">
        <f t="shared" si="123"/>
        <v>1</v>
      </c>
      <c r="M943" s="27" t="str" cm="1">
        <f t="array" ref="M943">IF(AND(I943&lt;&gt;"CONST",L943=0),INDEX(Source2!A:A,16-BIN2DEC(MID($B943,11,4))),"--")</f>
        <v>--</v>
      </c>
      <c r="N943" s="23" t="str" cm="1">
        <f t="array" ref="N943">IF(AND(I943&lt;&gt;"CONST",L943=0),INDEX('D2'!A:A,4-BIN2DEC(MID($B943,15,2))),"--")</f>
        <v>--</v>
      </c>
      <c r="O943" s="6">
        <f t="shared" si="124"/>
        <v>0</v>
      </c>
      <c r="P943" s="6">
        <f t="shared" si="119"/>
        <v>0</v>
      </c>
      <c r="Q943" s="6">
        <f t="shared" si="120"/>
        <v>0</v>
      </c>
      <c r="R943" s="3" t="str" cm="1">
        <f t="array" ref="R943">INDEX(Types!A:A,1+BIN2DEC(MID($B943,20,2)))</f>
        <v>Control</v>
      </c>
      <c r="S943" s="3" t="str" cm="1">
        <f t="array" ref="S943">IF(R943="ALU",INDEX(ALUOps!A:A,32-BIN2DEC(MID($B943,22,5))),"")</f>
        <v/>
      </c>
      <c r="T943" s="3" t="str" cm="1">
        <f t="array" ref="T943">IF(R943="ALU",INDEX(Tmp!A:A,4-BIN2DEC(MID($B943,27,2))),"")</f>
        <v/>
      </c>
      <c r="U943" s="6" t="str">
        <f t="shared" si="125"/>
        <v/>
      </c>
      <c r="V943" t="str" cm="1">
        <f t="array" ref="V943">IF(R943="Jump",INDEX(Jcond!A:A,16-BIN2DEC(MID($B943,22,4))),"")</f>
        <v/>
      </c>
      <c r="W943" t="str">
        <f t="shared" si="126"/>
        <v/>
      </c>
      <c r="X943" s="5" t="str" cm="1">
        <f t="array" ref="X943">IF(R943="Control",INDEX(IC!A:A,16-BIN2DEC(MID($B943,21,4))),"")</f>
        <v>--</v>
      </c>
      <c r="Y943" s="5" t="str" cm="1">
        <f t="array" ref="Y943">IF(X943="CALL",INDEX(Subroutines!A:A,32-BIN2DEC(MID($B943,25,5))),"")</f>
        <v/>
      </c>
      <c r="Z943" s="5" t="str" cm="1">
        <f t="array" ref="Z943">IF(R943="Control",INDEX(EC!A:A,8-BIN2DEC(MID($B943,25,3))),"")</f>
        <v>--</v>
      </c>
      <c r="AA943" s="5" t="str" cm="1">
        <f t="array" ref="AA943">IF(R943="Control",INDEX(SR!A:A,4-BIN2DEC(MID($B943,28,2))),"")</f>
        <v>--</v>
      </c>
    </row>
    <row r="944" spans="1:36" x14ac:dyDescent="0.25">
      <c r="A944" s="4" t="str">
        <f t="shared" si="121"/>
        <v>3AE</v>
      </c>
      <c r="B944" s="2" t="s">
        <v>4</v>
      </c>
      <c r="C944" s="35"/>
      <c r="D944" s="3"/>
      <c r="E944" s="3"/>
      <c r="F944" s="3"/>
      <c r="G944" s="3"/>
      <c r="H944" s="3">
        <f t="shared" si="122"/>
        <v>1</v>
      </c>
      <c r="I944" s="27" t="str" cm="1">
        <f t="array" ref="I944">IF(H944=0,INDEX(Source1!A:A, 32-BIN2DEC(LEFT($B944,5))),"--")</f>
        <v>--</v>
      </c>
      <c r="J944" s="63" t="str">
        <f t="shared" si="118"/>
        <v>--</v>
      </c>
      <c r="K944" s="27" t="str" cm="1">
        <f t="array" ref="K944">IF(H944=0,INDEX(Dest1!A:A,32-BIN2DEC(MID($B944,6,5))),"--")</f>
        <v>--</v>
      </c>
      <c r="L944" s="27">
        <f t="shared" si="123"/>
        <v>1</v>
      </c>
      <c r="M944" s="27" t="str" cm="1">
        <f t="array" ref="M944">IF(AND(I944&lt;&gt;"CONST",L944=0),INDEX(Source2!A:A,16-BIN2DEC(MID($B944,11,4))),"--")</f>
        <v>--</v>
      </c>
      <c r="N944" s="23" t="str" cm="1">
        <f t="array" ref="N944">IF(AND(I944&lt;&gt;"CONST",L944=0),INDEX('D2'!A:A,4-BIN2DEC(MID($B944,15,2))),"--")</f>
        <v>--</v>
      </c>
      <c r="O944" s="6">
        <f t="shared" si="124"/>
        <v>0</v>
      </c>
      <c r="P944" s="6">
        <f t="shared" si="119"/>
        <v>0</v>
      </c>
      <c r="Q944" s="6">
        <f t="shared" si="120"/>
        <v>0</v>
      </c>
      <c r="R944" s="3" t="str" cm="1">
        <f t="array" ref="R944">INDEX(Types!A:A,1+BIN2DEC(MID($B944,20,2)))</f>
        <v>Control</v>
      </c>
      <c r="S944" s="3" t="str" cm="1">
        <f t="array" ref="S944">IF(R944="ALU",INDEX(ALUOps!A:A,32-BIN2DEC(MID($B944,22,5))),"")</f>
        <v/>
      </c>
      <c r="T944" s="3" t="str" cm="1">
        <f t="array" ref="T944">IF(R944="ALU",INDEX(Tmp!A:A,4-BIN2DEC(MID($B944,27,2))),"")</f>
        <v/>
      </c>
      <c r="U944" s="6" t="str">
        <f t="shared" si="125"/>
        <v/>
      </c>
      <c r="V944" t="str" cm="1">
        <f t="array" ref="V944">IF(R944="Jump",INDEX(Jcond!A:A,16-BIN2DEC(MID($B944,22,4))),"")</f>
        <v/>
      </c>
      <c r="W944" t="str">
        <f t="shared" si="126"/>
        <v/>
      </c>
      <c r="X944" s="5" t="str" cm="1">
        <f t="array" ref="X944">IF(R944="Control",INDEX(IC!A:A,16-BIN2DEC(MID($B944,21,4))),"")</f>
        <v>--</v>
      </c>
      <c r="Y944" s="5" t="str" cm="1">
        <f t="array" ref="Y944">IF(X944="CALL",INDEX(Subroutines!A:A,32-BIN2DEC(MID($B944,25,5))),"")</f>
        <v/>
      </c>
      <c r="Z944" s="5" t="str" cm="1">
        <f t="array" ref="Z944">IF(R944="Control",INDEX(EC!A:A,8-BIN2DEC(MID($B944,25,3))),"")</f>
        <v>--</v>
      </c>
      <c r="AA944" s="5" t="str" cm="1">
        <f t="array" ref="AA944">IF(R944="Control",INDEX(SR!A:A,4-BIN2DEC(MID($B944,28,2))),"")</f>
        <v>--</v>
      </c>
    </row>
    <row r="945" spans="1:36" s="9" customFormat="1" ht="15.75" thickBot="1" x14ac:dyDescent="0.3">
      <c r="A945" s="7" t="str">
        <f t="shared" si="121"/>
        <v>3AF</v>
      </c>
      <c r="B945" s="8" t="s">
        <v>548</v>
      </c>
      <c r="C945" s="38"/>
      <c r="D945" s="10"/>
      <c r="E945" s="10"/>
      <c r="F945" s="10"/>
      <c r="G945" s="10"/>
      <c r="H945" s="10">
        <f t="shared" si="122"/>
        <v>0</v>
      </c>
      <c r="I945" s="30" t="str" cm="1">
        <f t="array" ref="I945">IF(H945=0,INDEX(Source1!A:A, 32-BIN2DEC(LEFT($B945,5))),"--")</f>
        <v>tmpA</v>
      </c>
      <c r="J945" s="66" t="str">
        <f t="shared" si="118"/>
        <v>--</v>
      </c>
      <c r="K945" s="30" t="str" cm="1">
        <f t="array" ref="K945">IF(H945=0,INDEX(Dest1!A:A,32-BIN2DEC(MID($B945,6,5))),"--")</f>
        <v>PC</v>
      </c>
      <c r="L945" s="30">
        <f t="shared" si="123"/>
        <v>1</v>
      </c>
      <c r="M945" s="30" t="str" cm="1">
        <f t="array" ref="M945">IF(AND(I945&lt;&gt;"CONST",L945=0),INDEX(Source2!A:A,16-BIN2DEC(MID($B945,11,4))),"--")</f>
        <v>--</v>
      </c>
      <c r="N945" s="26" t="str" cm="1">
        <f t="array" ref="N945">IF(AND(I945&lt;&gt;"CONST",L945=0),INDEX('D2'!A:A,4-BIN2DEC(MID($B945,15,2))),"--")</f>
        <v>--</v>
      </c>
      <c r="O945" s="11">
        <f t="shared" si="124"/>
        <v>0</v>
      </c>
      <c r="P945" s="11">
        <f t="shared" si="119"/>
        <v>0</v>
      </c>
      <c r="Q945" s="11">
        <f t="shared" si="120"/>
        <v>1</v>
      </c>
      <c r="R945" s="10" t="str" cm="1">
        <f t="array" ref="R945">INDEX(Types!A:A,1+BIN2DEC(MID($B945,20,2)))</f>
        <v>Control</v>
      </c>
      <c r="S945" s="10" t="str" cm="1">
        <f t="array" ref="S945">IF(R945="ALU",INDEX(ALUOps!A:A,32-BIN2DEC(MID($B945,22,5))),"")</f>
        <v/>
      </c>
      <c r="T945" s="10" t="str" cm="1">
        <f t="array" ref="T945">IF(R945="ALU",INDEX(Tmp!A:A,4-BIN2DEC(MID($B945,27,2))),"")</f>
        <v/>
      </c>
      <c r="U945" s="11" t="str">
        <f t="shared" si="125"/>
        <v/>
      </c>
      <c r="V945" s="9" t="str" cm="1">
        <f t="array" ref="V945">IF(R945="Jump",INDEX(Jcond!A:A,16-BIN2DEC(MID($B945,22,4))),"")</f>
        <v/>
      </c>
      <c r="W945" s="9" t="str">
        <f t="shared" si="126"/>
        <v/>
      </c>
      <c r="X945" s="54" t="str" cm="1">
        <f t="array" ref="X945">IF(R945="Control",INDEX(IC!A:A,16-BIN2DEC(MID($B945,21,4))),"")</f>
        <v>FLUSH</v>
      </c>
      <c r="Y945" s="54" t="str" cm="1">
        <f t="array" ref="Y945">IF(X945="CALL",INDEX(Subroutines!A:A,32-BIN2DEC(MID($B945,25,5))),"")</f>
        <v/>
      </c>
      <c r="Z945" s="54" t="str" cm="1">
        <f t="array" ref="Z945">IF(R945="Control",INDEX(EC!A:A,8-BIN2DEC(MID($B945,25,3))),"")</f>
        <v>--</v>
      </c>
      <c r="AA945" s="54" t="str" cm="1">
        <f t="array" ref="AA945">IF(R945="Control",INDEX(SR!A:A,4-BIN2DEC(MID($B945,28,2))),"")</f>
        <v>--</v>
      </c>
      <c r="AE945" s="60"/>
    </row>
    <row r="946" spans="1:36" x14ac:dyDescent="0.25">
      <c r="A946" s="4" t="str">
        <f t="shared" si="121"/>
        <v>3B0</v>
      </c>
      <c r="B946" s="2" t="s">
        <v>108</v>
      </c>
      <c r="C946" s="35"/>
      <c r="D946" s="2" t="s">
        <v>867</v>
      </c>
      <c r="E946" s="2" t="s">
        <v>936</v>
      </c>
      <c r="F946" s="2" t="s">
        <v>462</v>
      </c>
      <c r="G946" s="2"/>
      <c r="H946" s="3">
        <f t="shared" si="122"/>
        <v>0</v>
      </c>
      <c r="I946" s="27" t="str" cm="1">
        <f t="array" ref="I946">IF(H946=0,INDEX(Source1!A:A, 32-BIN2DEC(LEFT($B946,5))),"--")</f>
        <v>Q</v>
      </c>
      <c r="J946" s="63" t="str">
        <f t="shared" si="118"/>
        <v>--</v>
      </c>
      <c r="K946" s="27" t="str" cm="1">
        <f t="array" ref="K946">IF(H946=0,INDEX(Dest1!A:A,32-BIN2DEC(MID($B946,6,5))),"--")</f>
        <v>tmpAL</v>
      </c>
      <c r="L946" s="27">
        <f t="shared" si="123"/>
        <v>1</v>
      </c>
      <c r="M946" s="27" t="str" cm="1">
        <f t="array" ref="M946">IF(AND(I946&lt;&gt;"CONST",L946=0),INDEX(Source2!A:A,16-BIN2DEC(MID($B946,11,4))),"--")</f>
        <v>--</v>
      </c>
      <c r="N946" s="23" t="str" cm="1">
        <f t="array" ref="N946">IF(AND(I946&lt;&gt;"CONST",L946=0),INDEX('D2'!A:A,4-BIN2DEC(MID($B946,15,2))),"--")</f>
        <v>--</v>
      </c>
      <c r="O946" s="6">
        <f t="shared" si="124"/>
        <v>0</v>
      </c>
      <c r="P946" s="6">
        <f t="shared" si="119"/>
        <v>0</v>
      </c>
      <c r="Q946" s="6">
        <f t="shared" si="120"/>
        <v>0</v>
      </c>
      <c r="R946" s="3" t="str" cm="1">
        <f t="array" ref="R946">INDEX(Types!A:A,1+BIN2DEC(MID($B946,20,2)))</f>
        <v>Control</v>
      </c>
      <c r="S946" s="3" t="str" cm="1">
        <f t="array" ref="S946">IF(R946="ALU",INDEX(ALUOps!A:A,32-BIN2DEC(MID($B946,22,5))),"")</f>
        <v/>
      </c>
      <c r="T946" s="3" t="str" cm="1">
        <f t="array" ref="T946">IF(R946="ALU",INDEX(Tmp!A:A,4-BIN2DEC(MID($B946,27,2))),"")</f>
        <v/>
      </c>
      <c r="U946" s="6" t="str">
        <f t="shared" si="125"/>
        <v/>
      </c>
      <c r="V946" t="str" cm="1">
        <f t="array" ref="V946">IF(R946="Jump",INDEX(Jcond!A:A,16-BIN2DEC(MID($B946,22,4))),"")</f>
        <v/>
      </c>
      <c r="W946" t="str">
        <f t="shared" si="126"/>
        <v/>
      </c>
      <c r="X946" s="5" t="str" cm="1">
        <f t="array" ref="X946">IF(R946="Control",INDEX(IC!A:A,16-BIN2DEC(MID($B946,21,4))),"")</f>
        <v>--</v>
      </c>
      <c r="Y946" s="5" t="str" cm="1">
        <f t="array" ref="Y946">IF(X946="CALL",INDEX(Subroutines!A:A,32-BIN2DEC(MID($B946,25,5))),"")</f>
        <v/>
      </c>
      <c r="Z946" s="5" t="str" cm="1">
        <f t="array" ref="Z946">IF(R946="Control",INDEX(EC!A:A,8-BIN2DEC(MID($B946,25,3))),"")</f>
        <v>--</v>
      </c>
      <c r="AA946" s="5" t="str" cm="1">
        <f t="array" ref="AA946">IF(R946="Control",INDEX(SR!A:A,4-BIN2DEC(MID($B946,28,2))),"")</f>
        <v>--</v>
      </c>
      <c r="AC946">
        <v>8080</v>
      </c>
      <c r="AD946" t="s">
        <v>1062</v>
      </c>
      <c r="AJ946" s="1" t="s">
        <v>868</v>
      </c>
    </row>
    <row r="947" spans="1:36" x14ac:dyDescent="0.25">
      <c r="A947" s="4" t="str">
        <f t="shared" si="121"/>
        <v>3B1</v>
      </c>
      <c r="B947" s="2" t="s">
        <v>8</v>
      </c>
      <c r="C947" s="35"/>
      <c r="D947" s="3"/>
      <c r="E947" s="3"/>
      <c r="F947" s="3"/>
      <c r="G947" s="3"/>
      <c r="H947" s="3">
        <f t="shared" si="122"/>
        <v>0</v>
      </c>
      <c r="I947" s="27" t="str" cm="1">
        <f t="array" ref="I947">IF(H947=0,INDEX(Source1!A:A, 32-BIN2DEC(LEFT($B947,5))),"--")</f>
        <v>Q</v>
      </c>
      <c r="J947" s="63" t="str">
        <f t="shared" si="118"/>
        <v>--</v>
      </c>
      <c r="K947" s="27" t="str" cm="1">
        <f t="array" ref="K947">IF(H947=0,INDEX(Dest1!A:A,32-BIN2DEC(MID($B947,6,5))),"--")</f>
        <v>tmpAH</v>
      </c>
      <c r="L947" s="27">
        <f t="shared" si="123"/>
        <v>1</v>
      </c>
      <c r="M947" s="27" t="str" cm="1">
        <f t="array" ref="M947">IF(AND(I947&lt;&gt;"CONST",L947=0),INDEX(Source2!A:A,16-BIN2DEC(MID($B947,11,4))),"--")</f>
        <v>--</v>
      </c>
      <c r="N947" s="23" t="str" cm="1">
        <f t="array" ref="N947">IF(AND(I947&lt;&gt;"CONST",L947=0),INDEX('D2'!A:A,4-BIN2DEC(MID($B947,15,2))),"--")</f>
        <v>--</v>
      </c>
      <c r="O947" s="6">
        <f t="shared" si="124"/>
        <v>0</v>
      </c>
      <c r="P947" s="6">
        <f t="shared" si="119"/>
        <v>0</v>
      </c>
      <c r="Q947" s="6">
        <f t="shared" si="120"/>
        <v>0</v>
      </c>
      <c r="R947" s="3" t="str" cm="1">
        <f t="array" ref="R947">INDEX(Types!A:A,1+BIN2DEC(MID($B947,20,2)))</f>
        <v>Control</v>
      </c>
      <c r="S947" s="3" t="str" cm="1">
        <f t="array" ref="S947">IF(R947="ALU",INDEX(ALUOps!A:A,32-BIN2DEC(MID($B947,22,5))),"")</f>
        <v/>
      </c>
      <c r="T947" s="3" t="str" cm="1">
        <f t="array" ref="T947">IF(R947="ALU",INDEX(Tmp!A:A,4-BIN2DEC(MID($B947,27,2))),"")</f>
        <v/>
      </c>
      <c r="U947" s="6" t="str">
        <f t="shared" si="125"/>
        <v/>
      </c>
      <c r="V947" t="str" cm="1">
        <f t="array" ref="V947">IF(R947="Jump",INDEX(Jcond!A:A,16-BIN2DEC(MID($B947,22,4))),"")</f>
        <v/>
      </c>
      <c r="W947" t="str">
        <f t="shared" si="126"/>
        <v/>
      </c>
      <c r="X947" s="5" t="str" cm="1">
        <f t="array" ref="X947">IF(R947="Control",INDEX(IC!A:A,16-BIN2DEC(MID($B947,21,4))),"")</f>
        <v>--</v>
      </c>
      <c r="Y947" s="5" t="str" cm="1">
        <f t="array" ref="Y947">IF(X947="CALL",INDEX(Subroutines!A:A,32-BIN2DEC(MID($B947,25,5))),"")</f>
        <v/>
      </c>
      <c r="Z947" s="5" t="str" cm="1">
        <f t="array" ref="Z947">IF(R947="Control",INDEX(EC!A:A,8-BIN2DEC(MID($B947,25,3))),"")</f>
        <v>--</v>
      </c>
      <c r="AA947" s="5" t="str" cm="1">
        <f t="array" ref="AA947">IF(R947="Control",INDEX(SR!A:A,4-BIN2DEC(MID($B947,28,2))),"")</f>
        <v>--</v>
      </c>
    </row>
    <row r="948" spans="1:36" x14ac:dyDescent="0.25">
      <c r="A948" s="4" t="str">
        <f t="shared" si="121"/>
        <v>3B2</v>
      </c>
      <c r="B948" s="2" t="s">
        <v>870</v>
      </c>
      <c r="C948" s="35"/>
      <c r="D948" s="3"/>
      <c r="E948" s="3"/>
      <c r="F948" s="3"/>
      <c r="G948" s="3"/>
      <c r="H948" s="3">
        <f t="shared" si="122"/>
        <v>1</v>
      </c>
      <c r="I948" s="27" t="str" cm="1">
        <f t="array" ref="I948">IF(H948=0,INDEX(Source1!A:A, 32-BIN2DEC(LEFT($B948,5))),"--")</f>
        <v>--</v>
      </c>
      <c r="J948" s="63" t="str">
        <f t="shared" si="118"/>
        <v>--</v>
      </c>
      <c r="K948" s="27" t="str" cm="1">
        <f t="array" ref="K948">IF(H948=0,INDEX(Dest1!A:A,32-BIN2DEC(MID($B948,6,5))),"--")</f>
        <v>--</v>
      </c>
      <c r="L948" s="27">
        <f t="shared" si="123"/>
        <v>1</v>
      </c>
      <c r="M948" s="27" t="str" cm="1">
        <f t="array" ref="M948">IF(AND(I948&lt;&gt;"CONST",L948=0),INDEX(Source2!A:A,16-BIN2DEC(MID($B948,11,4))),"--")</f>
        <v>--</v>
      </c>
      <c r="N948" s="23" t="str" cm="1">
        <f t="array" ref="N948">IF(AND(I948&lt;&gt;"CONST",L948=0),INDEX('D2'!A:A,4-BIN2DEC(MID($B948,15,2))),"--")</f>
        <v>--</v>
      </c>
      <c r="O948" s="6">
        <f t="shared" si="124"/>
        <v>0</v>
      </c>
      <c r="P948" s="6">
        <f t="shared" si="119"/>
        <v>0</v>
      </c>
      <c r="Q948" s="6">
        <f t="shared" si="120"/>
        <v>0</v>
      </c>
      <c r="R948" s="3" t="str" cm="1">
        <f t="array" ref="R948">INDEX(Types!A:A,1+BIN2DEC(MID($B948,20,2)))</f>
        <v>Jump</v>
      </c>
      <c r="S948" s="3" t="str" cm="1">
        <f t="array" ref="S948">IF(R948="ALU",INDEX(ALUOps!A:A,32-BIN2DEC(MID($B948,22,5))),"")</f>
        <v/>
      </c>
      <c r="T948" s="3" t="str" cm="1">
        <f t="array" ref="T948">IF(R948="ALU",INDEX(Tmp!A:A,4-BIN2DEC(MID($B948,27,2))),"")</f>
        <v/>
      </c>
      <c r="U948" s="6" t="str">
        <f t="shared" si="125"/>
        <v/>
      </c>
      <c r="V948" t="str" cm="1">
        <f t="array" ref="V948">IF(R948="Jump",INDEX(Jcond!A:A,16-BIN2DEC(MID($B948,22,4))),"")</f>
        <v>OPC</v>
      </c>
      <c r="W948">
        <f t="shared" si="126"/>
        <v>5</v>
      </c>
      <c r="X948" s="5" t="str" cm="1">
        <f t="array" ref="X948">IF(R948="Control",INDEX(IC!A:A,16-BIN2DEC(MID($B948,21,4))),"")</f>
        <v/>
      </c>
      <c r="Y948" s="5" t="str" cm="1">
        <f t="array" ref="Y948">IF(X948="CALL",INDEX(Subroutines!A:A,32-BIN2DEC(MID($B948,25,5))),"")</f>
        <v/>
      </c>
      <c r="Z948" s="5" t="str" cm="1">
        <f t="array" ref="Z948">IF(R948="Control",INDEX(EC!A:A,8-BIN2DEC(MID($B948,25,3))),"")</f>
        <v/>
      </c>
      <c r="AA948" s="5" t="str" cm="1">
        <f t="array" ref="AA948">IF(R948="Control",INDEX(SR!A:A,4-BIN2DEC(MID($B948,28,2))),"")</f>
        <v/>
      </c>
    </row>
    <row r="949" spans="1:36" x14ac:dyDescent="0.25">
      <c r="A949" s="4" t="str">
        <f t="shared" si="121"/>
        <v>3B3</v>
      </c>
      <c r="B949" s="2" t="s">
        <v>39</v>
      </c>
      <c r="C949" s="35"/>
      <c r="D949" s="3"/>
      <c r="E949" s="3"/>
      <c r="F949" s="3"/>
      <c r="G949" s="3"/>
      <c r="H949" s="3">
        <f t="shared" si="122"/>
        <v>1</v>
      </c>
      <c r="I949" s="27" t="str" cm="1">
        <f t="array" ref="I949">IF(H949=0,INDEX(Source1!A:A, 32-BIN2DEC(LEFT($B949,5))),"--")</f>
        <v>--</v>
      </c>
      <c r="J949" s="63" t="str">
        <f t="shared" si="118"/>
        <v>--</v>
      </c>
      <c r="K949" s="27" t="str" cm="1">
        <f t="array" ref="K949">IF(H949=0,INDEX(Dest1!A:A,32-BIN2DEC(MID($B949,6,5))),"--")</f>
        <v>--</v>
      </c>
      <c r="L949" s="27">
        <f t="shared" si="123"/>
        <v>1</v>
      </c>
      <c r="M949" s="27" t="str" cm="1">
        <f t="array" ref="M949">IF(AND(I949&lt;&gt;"CONST",L949=0),INDEX(Source2!A:A,16-BIN2DEC(MID($B949,11,4))),"--")</f>
        <v>--</v>
      </c>
      <c r="N949" s="23" t="str" cm="1">
        <f t="array" ref="N949">IF(AND(I949&lt;&gt;"CONST",L949=0),INDEX('D2'!A:A,4-BIN2DEC(MID($B949,15,2))),"--")</f>
        <v>--</v>
      </c>
      <c r="O949" s="6">
        <f t="shared" si="124"/>
        <v>0</v>
      </c>
      <c r="P949" s="6">
        <f t="shared" si="119"/>
        <v>0</v>
      </c>
      <c r="Q949" s="6">
        <f t="shared" si="120"/>
        <v>1</v>
      </c>
      <c r="R949" s="3" t="str" cm="1">
        <f t="array" ref="R949">INDEX(Types!A:A,1+BIN2DEC(MID($B949,20,2)))</f>
        <v>Control</v>
      </c>
      <c r="S949" s="3" t="str" cm="1">
        <f t="array" ref="S949">IF(R949="ALU",INDEX(ALUOps!A:A,32-BIN2DEC(MID($B949,22,5))),"")</f>
        <v/>
      </c>
      <c r="T949" s="3" t="str" cm="1">
        <f t="array" ref="T949">IF(R949="ALU",INDEX(Tmp!A:A,4-BIN2DEC(MID($B949,27,2))),"")</f>
        <v/>
      </c>
      <c r="U949" s="6" t="str">
        <f t="shared" si="125"/>
        <v/>
      </c>
      <c r="V949" t="str" cm="1">
        <f t="array" ref="V949">IF(R949="Jump",INDEX(Jcond!A:A,16-BIN2DEC(MID($B949,22,4))),"")</f>
        <v/>
      </c>
      <c r="W949" t="str">
        <f t="shared" si="126"/>
        <v/>
      </c>
      <c r="X949" s="5" t="str" cm="1">
        <f t="array" ref="X949">IF(R949="Control",INDEX(IC!A:A,16-BIN2DEC(MID($B949,21,4))),"")</f>
        <v>--</v>
      </c>
      <c r="Y949" s="5" t="str" cm="1">
        <f t="array" ref="Y949">IF(X949="CALL",INDEX(Subroutines!A:A,32-BIN2DEC(MID($B949,25,5))),"")</f>
        <v/>
      </c>
      <c r="Z949" s="5" t="str" cm="1">
        <f t="array" ref="Z949">IF(R949="Control",INDEX(EC!A:A,8-BIN2DEC(MID($B949,25,3))),"")</f>
        <v>--</v>
      </c>
      <c r="AA949" s="5" t="str" cm="1">
        <f t="array" ref="AA949">IF(R949="Control",INDEX(SR!A:A,4-BIN2DEC(MID($B949,28,2))),"")</f>
        <v>--</v>
      </c>
    </row>
    <row r="950" spans="1:36" x14ac:dyDescent="0.25">
      <c r="A950" s="4" t="str">
        <f t="shared" si="121"/>
        <v>3B4</v>
      </c>
      <c r="B950" s="2" t="s">
        <v>4</v>
      </c>
      <c r="C950" s="35"/>
      <c r="D950" s="2" t="s">
        <v>869</v>
      </c>
      <c r="E950" s="2" t="s">
        <v>936</v>
      </c>
      <c r="F950" s="2" t="s">
        <v>928</v>
      </c>
      <c r="G950" s="2"/>
      <c r="H950" s="3">
        <f t="shared" si="122"/>
        <v>1</v>
      </c>
      <c r="I950" s="27" t="str" cm="1">
        <f t="array" ref="I950">IF(H950=0,INDEX(Source1!A:A, 32-BIN2DEC(LEFT($B950,5))),"--")</f>
        <v>--</v>
      </c>
      <c r="J950" s="63" t="str">
        <f t="shared" si="118"/>
        <v>--</v>
      </c>
      <c r="K950" s="27" t="str" cm="1">
        <f t="array" ref="K950">IF(H950=0,INDEX(Dest1!A:A,32-BIN2DEC(MID($B950,6,5))),"--")</f>
        <v>--</v>
      </c>
      <c r="L950" s="27">
        <f t="shared" si="123"/>
        <v>1</v>
      </c>
      <c r="M950" s="27" t="str" cm="1">
        <f t="array" ref="M950">IF(AND(I950&lt;&gt;"CONST",L950=0),INDEX(Source2!A:A,16-BIN2DEC(MID($B950,11,4))),"--")</f>
        <v>--</v>
      </c>
      <c r="N950" s="23" t="str" cm="1">
        <f t="array" ref="N950">IF(AND(I950&lt;&gt;"CONST",L950=0),INDEX('D2'!A:A,4-BIN2DEC(MID($B950,15,2))),"--")</f>
        <v>--</v>
      </c>
      <c r="O950" s="6">
        <f t="shared" si="124"/>
        <v>0</v>
      </c>
      <c r="P950" s="6">
        <f t="shared" si="119"/>
        <v>0</v>
      </c>
      <c r="Q950" s="6">
        <f t="shared" si="120"/>
        <v>0</v>
      </c>
      <c r="R950" s="3" t="str" cm="1">
        <f t="array" ref="R950">INDEX(Types!A:A,1+BIN2DEC(MID($B950,20,2)))</f>
        <v>Control</v>
      </c>
      <c r="S950" s="3" t="str" cm="1">
        <f t="array" ref="S950">IF(R950="ALU",INDEX(ALUOps!A:A,32-BIN2DEC(MID($B950,22,5))),"")</f>
        <v/>
      </c>
      <c r="T950" s="3" t="str" cm="1">
        <f t="array" ref="T950">IF(R950="ALU",INDEX(Tmp!A:A,4-BIN2DEC(MID($B950,27,2))),"")</f>
        <v/>
      </c>
      <c r="U950" s="6" t="str">
        <f t="shared" si="125"/>
        <v/>
      </c>
      <c r="V950" t="str" cm="1">
        <f t="array" ref="V950">IF(R950="Jump",INDEX(Jcond!A:A,16-BIN2DEC(MID($B950,22,4))),"")</f>
        <v/>
      </c>
      <c r="W950" t="str">
        <f t="shared" si="126"/>
        <v/>
      </c>
      <c r="X950" s="5" t="str" cm="1">
        <f t="array" ref="X950">IF(R950="Control",INDEX(IC!A:A,16-BIN2DEC(MID($B950,21,4))),"")</f>
        <v>--</v>
      </c>
      <c r="Y950" s="5" t="str" cm="1">
        <f t="array" ref="Y950">IF(X950="CALL",INDEX(Subroutines!A:A,32-BIN2DEC(MID($B950,25,5))),"")</f>
        <v/>
      </c>
      <c r="Z950" s="5" t="str" cm="1">
        <f t="array" ref="Z950">IF(R950="Control",INDEX(EC!A:A,8-BIN2DEC(MID($B950,25,3))),"")</f>
        <v>--</v>
      </c>
      <c r="AA950" s="5" t="str" cm="1">
        <f t="array" ref="AA950">IF(R950="Control",INDEX(SR!A:A,4-BIN2DEC(MID($B950,28,2))),"")</f>
        <v>--</v>
      </c>
      <c r="AJ950" s="1" t="s">
        <v>868</v>
      </c>
    </row>
    <row r="951" spans="1:36" x14ac:dyDescent="0.25">
      <c r="A951" s="4" t="str">
        <f t="shared" si="121"/>
        <v>3B5</v>
      </c>
      <c r="B951" s="2" t="s">
        <v>548</v>
      </c>
      <c r="C951" s="35"/>
      <c r="D951" s="3"/>
      <c r="E951" s="3"/>
      <c r="F951" s="3"/>
      <c r="G951" s="3"/>
      <c r="H951" s="3">
        <f t="shared" si="122"/>
        <v>0</v>
      </c>
      <c r="I951" s="27" t="str" cm="1">
        <f t="array" ref="I951">IF(H951=0,INDEX(Source1!A:A, 32-BIN2DEC(LEFT($B951,5))),"--")</f>
        <v>tmpA</v>
      </c>
      <c r="J951" s="63" t="str">
        <f t="shared" si="118"/>
        <v>--</v>
      </c>
      <c r="K951" s="27" t="str" cm="1">
        <f t="array" ref="K951">IF(H951=0,INDEX(Dest1!A:A,32-BIN2DEC(MID($B951,6,5))),"--")</f>
        <v>PC</v>
      </c>
      <c r="L951" s="27">
        <f t="shared" si="123"/>
        <v>1</v>
      </c>
      <c r="M951" s="27" t="str" cm="1">
        <f t="array" ref="M951">IF(AND(I951&lt;&gt;"CONST",L951=0),INDEX(Source2!A:A,16-BIN2DEC(MID($B951,11,4))),"--")</f>
        <v>--</v>
      </c>
      <c r="N951" s="23" t="str" cm="1">
        <f t="array" ref="N951">IF(AND(I951&lt;&gt;"CONST",L951=0),INDEX('D2'!A:A,4-BIN2DEC(MID($B951,15,2))),"--")</f>
        <v>--</v>
      </c>
      <c r="O951" s="6">
        <f t="shared" si="124"/>
        <v>0</v>
      </c>
      <c r="P951" s="6">
        <f t="shared" si="119"/>
        <v>0</v>
      </c>
      <c r="Q951" s="6">
        <f t="shared" si="120"/>
        <v>1</v>
      </c>
      <c r="R951" s="3" t="str" cm="1">
        <f t="array" ref="R951">INDEX(Types!A:A,1+BIN2DEC(MID($B951,20,2)))</f>
        <v>Control</v>
      </c>
      <c r="S951" s="3" t="str" cm="1">
        <f t="array" ref="S951">IF(R951="ALU",INDEX(ALUOps!A:A,32-BIN2DEC(MID($B951,22,5))),"")</f>
        <v/>
      </c>
      <c r="T951" s="3" t="str" cm="1">
        <f t="array" ref="T951">IF(R951="ALU",INDEX(Tmp!A:A,4-BIN2DEC(MID($B951,27,2))),"")</f>
        <v/>
      </c>
      <c r="U951" s="6" t="str">
        <f t="shared" si="125"/>
        <v/>
      </c>
      <c r="V951" t="str" cm="1">
        <f t="array" ref="V951">IF(R951="Jump",INDEX(Jcond!A:A,16-BIN2DEC(MID($B951,22,4))),"")</f>
        <v/>
      </c>
      <c r="W951" t="str">
        <f t="shared" si="126"/>
        <v/>
      </c>
      <c r="X951" s="5" t="str" cm="1">
        <f t="array" ref="X951">IF(R951="Control",INDEX(IC!A:A,16-BIN2DEC(MID($B951,21,4))),"")</f>
        <v>FLUSH</v>
      </c>
      <c r="Y951" s="5" t="str" cm="1">
        <f t="array" ref="Y951">IF(X951="CALL",INDEX(Subroutines!A:A,32-BIN2DEC(MID($B951,25,5))),"")</f>
        <v/>
      </c>
      <c r="Z951" s="5" t="str" cm="1">
        <f t="array" ref="Z951">IF(R951="Control",INDEX(EC!A:A,8-BIN2DEC(MID($B951,25,3))),"")</f>
        <v>--</v>
      </c>
      <c r="AA951" s="5" t="str" cm="1">
        <f t="array" ref="AA951">IF(R951="Control",INDEX(SR!A:A,4-BIN2DEC(MID($B951,28,2))),"")</f>
        <v>--</v>
      </c>
    </row>
    <row r="952" spans="1:36" s="15" customFormat="1" x14ac:dyDescent="0.25">
      <c r="A952" s="12" t="str">
        <f t="shared" si="121"/>
        <v>3B6</v>
      </c>
      <c r="B952" s="13" t="s">
        <v>4</v>
      </c>
      <c r="C952" s="36"/>
      <c r="D952" s="14"/>
      <c r="E952" s="14"/>
      <c r="F952" s="14"/>
      <c r="G952" s="14"/>
      <c r="H952" s="14">
        <f t="shared" si="122"/>
        <v>1</v>
      </c>
      <c r="I952" s="28" t="str" cm="1">
        <f t="array" ref="I952">IF(H952=0,INDEX(Source1!A:A, 32-BIN2DEC(LEFT($B952,5))),"--")</f>
        <v>--</v>
      </c>
      <c r="J952" s="64" t="str">
        <f t="shared" si="118"/>
        <v>--</v>
      </c>
      <c r="K952" s="28" t="str" cm="1">
        <f t="array" ref="K952">IF(H952=0,INDEX(Dest1!A:A,32-BIN2DEC(MID($B952,6,5))),"--")</f>
        <v>--</v>
      </c>
      <c r="L952" s="28">
        <f t="shared" si="123"/>
        <v>1</v>
      </c>
      <c r="M952" s="28" t="str" cm="1">
        <f t="array" ref="M952">IF(AND(I952&lt;&gt;"CONST",L952=0),INDEX(Source2!A:A,16-BIN2DEC(MID($B952,11,4))),"--")</f>
        <v>--</v>
      </c>
      <c r="N952" s="24" t="str" cm="1">
        <f t="array" ref="N952">IF(AND(I952&lt;&gt;"CONST",L952=0),INDEX('D2'!A:A,4-BIN2DEC(MID($B952,15,2))),"--")</f>
        <v>--</v>
      </c>
      <c r="O952" s="16"/>
      <c r="P952" s="16"/>
      <c r="Q952" s="16"/>
      <c r="R952" s="14"/>
      <c r="S952" s="14" t="str" cm="1">
        <f t="array" ref="S952">IF(R952="ALU",INDEX(ALUOps!A:A,32-BIN2DEC(MID($B952,22,5))),"")</f>
        <v/>
      </c>
      <c r="T952" s="14"/>
      <c r="U952" s="16"/>
      <c r="V952" s="15" t="str" cm="1">
        <f t="array" ref="V952">IF(R952="Jump",INDEX(Jcond!A:A,16-BIN2DEC(MID($B952,22,4))),"")</f>
        <v/>
      </c>
      <c r="X952" s="52" t="str" cm="1">
        <f t="array" ref="X952">IF(R952="Control",INDEX(IC!A:A,16-BIN2DEC(MID($B952,21,4))),"")</f>
        <v/>
      </c>
      <c r="Y952" s="52" t="str" cm="1">
        <f t="array" ref="Y952">IF(X952="CALL",INDEX(Subroutines!A:A,32-BIN2DEC(MID($B952,25,5))),"")</f>
        <v/>
      </c>
      <c r="Z952" s="52" t="str" cm="1">
        <f t="array" ref="Z952">IF(R952="Control",INDEX(EC!A:A,8-BIN2DEC(MID($B952,25,3))),"")</f>
        <v/>
      </c>
      <c r="AA952" s="52" t="str" cm="1">
        <f t="array" ref="AA952">IF(R952="Control",INDEX(SR!A:A,4-BIN2DEC(MID($B952,28,2))),"")</f>
        <v/>
      </c>
      <c r="AE952" s="58"/>
    </row>
    <row r="953" spans="1:36" s="20" customFormat="1" ht="15.75" thickBot="1" x14ac:dyDescent="0.3">
      <c r="A953" s="17" t="str">
        <f t="shared" si="121"/>
        <v>3B7</v>
      </c>
      <c r="B953" s="18" t="s">
        <v>4</v>
      </c>
      <c r="C953" s="37"/>
      <c r="D953" s="19"/>
      <c r="E953" s="19"/>
      <c r="F953" s="19"/>
      <c r="G953" s="19"/>
      <c r="H953" s="19">
        <f t="shared" si="122"/>
        <v>1</v>
      </c>
      <c r="I953" s="29" t="str" cm="1">
        <f t="array" ref="I953">IF(H953=0,INDEX(Source1!A:A, 32-BIN2DEC(LEFT($B953,5))),"--")</f>
        <v>--</v>
      </c>
      <c r="J953" s="65" t="str">
        <f t="shared" si="118"/>
        <v>--</v>
      </c>
      <c r="K953" s="29" t="str" cm="1">
        <f t="array" ref="K953">IF(H953=0,INDEX(Dest1!A:A,32-BIN2DEC(MID($B953,6,5))),"--")</f>
        <v>--</v>
      </c>
      <c r="L953" s="29">
        <f t="shared" si="123"/>
        <v>1</v>
      </c>
      <c r="M953" s="29" t="str" cm="1">
        <f t="array" ref="M953">IF(AND(I953&lt;&gt;"CONST",L953=0),INDEX(Source2!A:A,16-BIN2DEC(MID($B953,11,4))),"--")</f>
        <v>--</v>
      </c>
      <c r="N953" s="25" t="str" cm="1">
        <f t="array" ref="N953">IF(AND(I953&lt;&gt;"CONST",L953=0),INDEX('D2'!A:A,4-BIN2DEC(MID($B953,15,2))),"--")</f>
        <v>--</v>
      </c>
      <c r="O953" s="21"/>
      <c r="P953" s="21"/>
      <c r="Q953" s="21"/>
      <c r="R953" s="19"/>
      <c r="S953" s="19" t="str" cm="1">
        <f t="array" ref="S953">IF(R953="ALU",INDEX(ALUOps!A:A,32-BIN2DEC(MID($B953,22,5))),"")</f>
        <v/>
      </c>
      <c r="T953" s="19"/>
      <c r="U953" s="21"/>
      <c r="V953" s="20" t="str" cm="1">
        <f t="array" ref="V953">IF(R953="Jump",INDEX(Jcond!A:A,16-BIN2DEC(MID($B953,22,4))),"")</f>
        <v/>
      </c>
      <c r="X953" s="53" t="str" cm="1">
        <f t="array" ref="X953">IF(R953="Control",INDEX(IC!A:A,16-BIN2DEC(MID($B953,21,4))),"")</f>
        <v/>
      </c>
      <c r="Y953" s="53" t="str" cm="1">
        <f t="array" ref="Y953">IF(X953="CALL",INDEX(Subroutines!A:A,32-BIN2DEC(MID($B953,25,5))),"")</f>
        <v/>
      </c>
      <c r="Z953" s="53" t="str" cm="1">
        <f t="array" ref="Z953">IF(R953="Control",INDEX(EC!A:A,8-BIN2DEC(MID($B953,25,3))),"")</f>
        <v/>
      </c>
      <c r="AA953" s="53" t="str" cm="1">
        <f t="array" ref="AA953">IF(R953="Control",INDEX(SR!A:A,4-BIN2DEC(MID($B953,28,2))),"")</f>
        <v/>
      </c>
      <c r="AE953" s="59"/>
    </row>
    <row r="954" spans="1:36" x14ac:dyDescent="0.25">
      <c r="A954" s="4" t="str">
        <f t="shared" si="121"/>
        <v>3B8</v>
      </c>
      <c r="B954" s="2" t="s">
        <v>597</v>
      </c>
      <c r="C954" s="35"/>
      <c r="D954" s="2" t="s">
        <v>871</v>
      </c>
      <c r="E954" s="2" t="s">
        <v>936</v>
      </c>
      <c r="F954" s="2" t="s">
        <v>462</v>
      </c>
      <c r="G954" s="2"/>
      <c r="H954" s="3">
        <f t="shared" si="122"/>
        <v>0</v>
      </c>
      <c r="I954" s="27" t="str" cm="1">
        <f t="array" ref="I954">IF(H954=0,INDEX(Source1!A:A, 32-BIN2DEC(LEFT($B954,5))),"--")</f>
        <v>BP</v>
      </c>
      <c r="J954" s="63" t="str">
        <f t="shared" si="118"/>
        <v>--</v>
      </c>
      <c r="K954" s="27" t="str" cm="1">
        <f t="array" ref="K954">IF(H954=0,INDEX(Dest1!A:A,32-BIN2DEC(MID($B954,6,5))),"--")</f>
        <v>tmpB</v>
      </c>
      <c r="L954" s="27">
        <f t="shared" si="123"/>
        <v>1</v>
      </c>
      <c r="M954" s="27" t="str" cm="1">
        <f t="array" ref="M954">IF(AND(I954&lt;&gt;"CONST",L954=0),INDEX(Source2!A:A,16-BIN2DEC(MID($B954,11,4))),"--")</f>
        <v>--</v>
      </c>
      <c r="N954" s="23" t="str" cm="1">
        <f t="array" ref="N954">IF(AND(I954&lt;&gt;"CONST",L954=0),INDEX('D2'!A:A,4-BIN2DEC(MID($B954,15,2))),"--")</f>
        <v>--</v>
      </c>
      <c r="O954" s="6">
        <f t="shared" si="124"/>
        <v>0</v>
      </c>
      <c r="P954" s="6">
        <f t="shared" si="119"/>
        <v>0</v>
      </c>
      <c r="Q954" s="6">
        <f t="shared" si="120"/>
        <v>0</v>
      </c>
      <c r="R954" s="3" t="str" cm="1">
        <f t="array" ref="R954">INDEX(Types!A:A,1+BIN2DEC(MID($B954,20,2)))</f>
        <v>ALU</v>
      </c>
      <c r="S954" s="3" t="str" cm="1">
        <f t="array" ref="S954">IF(R954="ALU",INDEX(ALUOps!A:A,32-BIN2DEC(MID($B954,22,5))),"")</f>
        <v>DEC2</v>
      </c>
      <c r="T954" s="3" t="str" cm="1">
        <f t="array" ref="T954">IF(R954="ALU",INDEX(Tmp!A:A,4-BIN2DEC(MID($B954,27,2))),"")</f>
        <v>tmpB</v>
      </c>
      <c r="U954" s="6">
        <f t="shared" si="125"/>
        <v>0</v>
      </c>
      <c r="V954" t="str" cm="1">
        <f t="array" ref="V954">IF(R954="Jump",INDEX(Jcond!A:A,16-BIN2DEC(MID($B954,22,4))),"")</f>
        <v/>
      </c>
      <c r="W954" t="str">
        <f t="shared" si="126"/>
        <v/>
      </c>
      <c r="X954" s="5" t="str" cm="1">
        <f t="array" ref="X954">IF(R954="Control",INDEX(IC!A:A,16-BIN2DEC(MID($B954,21,4))),"")</f>
        <v/>
      </c>
      <c r="Y954" s="5" t="str" cm="1">
        <f t="array" ref="Y954">IF(X954="CALL",INDEX(Subroutines!A:A,32-BIN2DEC(MID($B954,25,5))),"")</f>
        <v/>
      </c>
      <c r="Z954" s="5" t="str" cm="1">
        <f t="array" ref="Z954">IF(R954="Control",INDEX(EC!A:A,8-BIN2DEC(MID($B954,25,3))),"")</f>
        <v/>
      </c>
      <c r="AA954" s="5" t="str" cm="1">
        <f t="array" ref="AA954">IF(R954="Control",INDEX(SR!A:A,4-BIN2DEC(MID($B954,28,2))),"")</f>
        <v/>
      </c>
      <c r="AC954">
        <v>8080</v>
      </c>
      <c r="AD954" t="s">
        <v>1058</v>
      </c>
      <c r="AJ954" s="1" t="s">
        <v>872</v>
      </c>
    </row>
    <row r="955" spans="1:36" x14ac:dyDescent="0.25">
      <c r="A955" s="4" t="str">
        <f t="shared" si="121"/>
        <v>3B9</v>
      </c>
      <c r="B955" s="2" t="s">
        <v>874</v>
      </c>
      <c r="C955" s="35"/>
      <c r="D955" s="3"/>
      <c r="E955" s="3"/>
      <c r="F955" s="3"/>
      <c r="G955" s="3"/>
      <c r="H955" s="3">
        <f t="shared" si="122"/>
        <v>0</v>
      </c>
      <c r="I955" s="27" t="str" cm="1">
        <f t="array" ref="I955">IF(H955=0,INDEX(Source1!A:A, 32-BIN2DEC(LEFT($B955,5))),"--")</f>
        <v>SIGMA</v>
      </c>
      <c r="J955" s="63" t="str">
        <f t="shared" si="118"/>
        <v>--</v>
      </c>
      <c r="K955" s="27" t="str" cm="1">
        <f t="array" ref="K955">IF(H955=0,INDEX(Dest1!A:A,32-BIN2DEC(MID($B955,6,5))),"--")</f>
        <v>BP</v>
      </c>
      <c r="L955" s="27">
        <f t="shared" si="123"/>
        <v>0</v>
      </c>
      <c r="M955" s="27" t="str" cm="1">
        <f t="array" ref="M955">IF(AND(I955&lt;&gt;"CONST",L955=0),INDEX(Source2!A:A,16-BIN2DEC(MID($B955,11,4))),"--")</f>
        <v>SIGMA</v>
      </c>
      <c r="N955" s="23" t="str" cm="1">
        <f t="array" ref="N955">IF(AND(I955&lt;&gt;"CONST",L955=0),INDEX('D2'!A:A,4-BIN2DEC(MID($B955,15,2))),"--")</f>
        <v>IND</v>
      </c>
      <c r="O955" s="6">
        <f t="shared" si="124"/>
        <v>0</v>
      </c>
      <c r="P955" s="6">
        <f t="shared" si="119"/>
        <v>0</v>
      </c>
      <c r="Q955" s="6">
        <f t="shared" si="120"/>
        <v>0</v>
      </c>
      <c r="R955" s="3" t="str" cm="1">
        <f t="array" ref="R955">INDEX(Types!A:A,1+BIN2DEC(MID($B955,20,2)))</f>
        <v>Control</v>
      </c>
      <c r="S955" s="3" t="str" cm="1">
        <f t="array" ref="S955">IF(R955="ALU",INDEX(ALUOps!A:A,32-BIN2DEC(MID($B955,22,5))),"")</f>
        <v/>
      </c>
      <c r="T955" s="3" t="str" cm="1">
        <f t="array" ref="T955">IF(R955="ALU",INDEX(Tmp!A:A,4-BIN2DEC(MID($B955,27,2))),"")</f>
        <v/>
      </c>
      <c r="U955" s="6" t="str">
        <f t="shared" si="125"/>
        <v/>
      </c>
      <c r="V955" t="str" cm="1">
        <f t="array" ref="V955">IF(R955="Jump",INDEX(Jcond!A:A,16-BIN2DEC(MID($B955,22,4))),"")</f>
        <v/>
      </c>
      <c r="W955" t="str">
        <f t="shared" si="126"/>
        <v/>
      </c>
      <c r="X955" s="5" t="str" cm="1">
        <f t="array" ref="X955">IF(R955="Control",INDEX(IC!A:A,16-BIN2DEC(MID($B955,21,4))),"")</f>
        <v>SUSP</v>
      </c>
      <c r="Y955" s="5" t="str" cm="1">
        <f t="array" ref="Y955">IF(X955="CALL",INDEX(Subroutines!A:A,32-BIN2DEC(MID($B955,25,5))),"")</f>
        <v/>
      </c>
      <c r="Z955" s="5" t="str" cm="1">
        <f t="array" ref="Z955">IF(R955="Control",INDEX(EC!A:A,8-BIN2DEC(MID($B955,25,3))),"")</f>
        <v>--</v>
      </c>
      <c r="AA955" s="5" t="str" cm="1">
        <f t="array" ref="AA955">IF(R955="Control",INDEX(SR!A:A,4-BIN2DEC(MID($B955,28,2))),"")</f>
        <v>--</v>
      </c>
    </row>
    <row r="956" spans="1:36" x14ac:dyDescent="0.25">
      <c r="A956" s="4" t="str">
        <f t="shared" si="121"/>
        <v>3BA</v>
      </c>
      <c r="B956" s="2" t="s">
        <v>875</v>
      </c>
      <c r="C956" s="35"/>
      <c r="D956" s="3"/>
      <c r="E956" s="3"/>
      <c r="F956" s="3"/>
      <c r="G956" s="3"/>
      <c r="H956" s="3">
        <f t="shared" si="122"/>
        <v>0</v>
      </c>
      <c r="I956" s="27" t="str" cm="1">
        <f t="array" ref="I956">IF(H956=0,INDEX(Source1!A:A, 32-BIN2DEC(LEFT($B956,5))),"--")</f>
        <v>PC</v>
      </c>
      <c r="J956" s="63" t="str">
        <f t="shared" si="118"/>
        <v>--</v>
      </c>
      <c r="K956" s="27" t="str" cm="1">
        <f t="array" ref="K956">IF(H956=0,INDEX(Dest1!A:A,32-BIN2DEC(MID($B956,6,5))),"--")</f>
        <v>TEMP</v>
      </c>
      <c r="L956" s="27">
        <f t="shared" si="123"/>
        <v>1</v>
      </c>
      <c r="M956" s="27" t="str" cm="1">
        <f t="array" ref="M956">IF(AND(I956&lt;&gt;"CONST",L956=0),INDEX(Source2!A:A,16-BIN2DEC(MID($B956,11,4))),"--")</f>
        <v>--</v>
      </c>
      <c r="N956" s="23" t="str" cm="1">
        <f t="array" ref="N956">IF(AND(I956&lt;&gt;"CONST",L956=0),INDEX('D2'!A:A,4-BIN2DEC(MID($B956,15,2))),"--")</f>
        <v>--</v>
      </c>
      <c r="O956" s="6">
        <f t="shared" si="124"/>
        <v>0</v>
      </c>
      <c r="P956" s="6">
        <f t="shared" si="119"/>
        <v>0</v>
      </c>
      <c r="Q956" s="6">
        <f t="shared" si="120"/>
        <v>0</v>
      </c>
      <c r="R956" s="3" t="str" cm="1">
        <f t="array" ref="R956">INDEX(Types!A:A,1+BIN2DEC(MID($B956,20,2)))</f>
        <v>Control</v>
      </c>
      <c r="S956" s="3" t="str" cm="1">
        <f t="array" ref="S956">IF(R956="ALU",INDEX(ALUOps!A:A,32-BIN2DEC(MID($B956,22,5))),"")</f>
        <v/>
      </c>
      <c r="T956" s="3" t="str" cm="1">
        <f t="array" ref="T956">IF(R956="ALU",INDEX(Tmp!A:A,4-BIN2DEC(MID($B956,27,2))),"")</f>
        <v/>
      </c>
      <c r="U956" s="6" t="str">
        <f t="shared" si="125"/>
        <v/>
      </c>
      <c r="V956" t="str" cm="1">
        <f t="array" ref="V956">IF(R956="Jump",INDEX(Jcond!A:A,16-BIN2DEC(MID($B956,22,4))),"")</f>
        <v/>
      </c>
      <c r="W956" t="str">
        <f t="shared" si="126"/>
        <v/>
      </c>
      <c r="X956" s="5" t="str" cm="1">
        <f t="array" ref="X956">IF(R956="Control",INDEX(IC!A:A,16-BIN2DEC(MID($B956,21,4))),"")</f>
        <v>--</v>
      </c>
      <c r="Y956" s="5" t="str" cm="1">
        <f t="array" ref="Y956">IF(X956="CALL",INDEX(Subroutines!A:A,32-BIN2DEC(MID($B956,25,5))),"")</f>
        <v/>
      </c>
      <c r="Z956" s="5" t="str" cm="1">
        <f t="array" ref="Z956">IF(R956="Control",INDEX(EC!A:A,8-BIN2DEC(MID($B956,25,3))),"")</f>
        <v>MW</v>
      </c>
      <c r="AA956" s="5" t="str" cm="1">
        <f t="array" ref="AA956">IF(R956="Control",INDEX(SR!A:A,4-BIN2DEC(MID($B956,28,2))),"")</f>
        <v>--</v>
      </c>
    </row>
    <row r="957" spans="1:36" s="9" customFormat="1" ht="15.75" thickBot="1" x14ac:dyDescent="0.3">
      <c r="A957" s="7" t="str">
        <f t="shared" si="121"/>
        <v>3BB</v>
      </c>
      <c r="B957" s="8" t="s">
        <v>876</v>
      </c>
      <c r="C957" s="38"/>
      <c r="D957" s="10"/>
      <c r="E957" s="10"/>
      <c r="F957" s="10"/>
      <c r="G957" s="10"/>
      <c r="H957" s="10">
        <f t="shared" si="122"/>
        <v>0</v>
      </c>
      <c r="I957" s="30" t="str" cm="1">
        <f t="array" ref="I957">IF(H957=0,INDEX(Source1!A:A, 32-BIN2DEC(LEFT($B957,5))),"--")</f>
        <v>OPC38</v>
      </c>
      <c r="J957" s="66" t="str">
        <f t="shared" si="118"/>
        <v>--</v>
      </c>
      <c r="K957" s="30" t="str" cm="1">
        <f t="array" ref="K957">IF(H957=0,INDEX(Dest1!A:A,32-BIN2DEC(MID($B957,6,5))),"--")</f>
        <v>PC</v>
      </c>
      <c r="L957" s="30">
        <f t="shared" si="123"/>
        <v>1</v>
      </c>
      <c r="M957" s="30" t="str" cm="1">
        <f t="array" ref="M957">IF(AND(I957&lt;&gt;"CONST",L957=0),INDEX(Source2!A:A,16-BIN2DEC(MID($B957,11,4))),"--")</f>
        <v>--</v>
      </c>
      <c r="N957" s="26" t="str" cm="1">
        <f t="array" ref="N957">IF(AND(I957&lt;&gt;"CONST",L957=0),INDEX('D2'!A:A,4-BIN2DEC(MID($B957,15,2))),"--")</f>
        <v>--</v>
      </c>
      <c r="O957" s="11">
        <f t="shared" si="124"/>
        <v>0</v>
      </c>
      <c r="P957" s="11">
        <f t="shared" si="119"/>
        <v>0</v>
      </c>
      <c r="Q957" s="11">
        <f t="shared" si="120"/>
        <v>1</v>
      </c>
      <c r="R957" s="10" t="str" cm="1">
        <f t="array" ref="R957">INDEX(Types!A:A,1+BIN2DEC(MID($B957,20,2)))</f>
        <v>Control</v>
      </c>
      <c r="S957" s="10" t="str" cm="1">
        <f t="array" ref="S957">IF(R957="ALU",INDEX(ALUOps!A:A,32-BIN2DEC(MID($B957,22,5))),"")</f>
        <v/>
      </c>
      <c r="T957" s="10" t="str" cm="1">
        <f t="array" ref="T957">IF(R957="ALU",INDEX(Tmp!A:A,4-BIN2DEC(MID($B957,27,2))),"")</f>
        <v/>
      </c>
      <c r="U957" s="11" t="str">
        <f t="shared" si="125"/>
        <v/>
      </c>
      <c r="V957" s="9" t="str" cm="1">
        <f t="array" ref="V957">IF(R957="Jump",INDEX(Jcond!A:A,16-BIN2DEC(MID($B957,22,4))),"")</f>
        <v/>
      </c>
      <c r="W957" s="9" t="str">
        <f t="shared" si="126"/>
        <v/>
      </c>
      <c r="X957" s="54" t="str" cm="1">
        <f t="array" ref="X957">IF(R957="Control",INDEX(IC!A:A,16-BIN2DEC(MID($B957,21,4))),"")</f>
        <v>FLUSH</v>
      </c>
      <c r="Y957" s="54" t="str" cm="1">
        <f t="array" ref="Y957">IF(X957="CALL",INDEX(Subroutines!A:A,32-BIN2DEC(MID($B957,25,5))),"")</f>
        <v/>
      </c>
      <c r="Z957" s="54" t="str" cm="1">
        <f t="array" ref="Z957">IF(R957="Control",INDEX(EC!A:A,8-BIN2DEC(MID($B957,25,3))),"")</f>
        <v>--</v>
      </c>
      <c r="AA957" s="54" t="str" cm="1">
        <f t="array" ref="AA957">IF(R957="Control",INDEX(SR!A:A,4-BIN2DEC(MID($B957,28,2))),"")</f>
        <v>--</v>
      </c>
      <c r="AE957" s="60"/>
    </row>
    <row r="958" spans="1:36" x14ac:dyDescent="0.25">
      <c r="A958" s="4" t="str">
        <f t="shared" si="121"/>
        <v>3BC</v>
      </c>
      <c r="B958" s="2" t="s">
        <v>877</v>
      </c>
      <c r="C958" s="35"/>
      <c r="D958" s="2" t="s">
        <v>873</v>
      </c>
      <c r="E958" s="2" t="s">
        <v>936</v>
      </c>
      <c r="F958" s="2" t="s">
        <v>462</v>
      </c>
      <c r="G958" s="2"/>
      <c r="H958" s="3">
        <f t="shared" si="122"/>
        <v>0</v>
      </c>
      <c r="I958" s="27" t="str" cm="1">
        <f t="array" ref="I958">IF(H958=0,INDEX(Source1!A:A, 32-BIN2DEC(LEFT($B958,5))),"--")</f>
        <v>Q</v>
      </c>
      <c r="J958" s="63" t="str">
        <f t="shared" si="118"/>
        <v>--</v>
      </c>
      <c r="K958" s="27" t="str" cm="1">
        <f t="array" ref="K958">IF(H958=0,INDEX(Dest1!A:A,32-BIN2DEC(MID($B958,6,5))),"--")</f>
        <v>tmpAL</v>
      </c>
      <c r="L958" s="27">
        <f t="shared" si="123"/>
        <v>0</v>
      </c>
      <c r="M958" s="27" t="str" cm="1">
        <f t="array" ref="M958">IF(AND(I958&lt;&gt;"CONST",L958=0),INDEX(Source2!A:A,16-BIN2DEC(MID($B958,11,4))),"--")</f>
        <v>BP</v>
      </c>
      <c r="N958" s="23" t="str" cm="1">
        <f t="array" ref="N958">IF(AND(I958&lt;&gt;"CONST",L958=0),INDEX('D2'!A:A,4-BIN2DEC(MID($B958,15,2))),"--")</f>
        <v>tmpB</v>
      </c>
      <c r="O958" s="6">
        <f t="shared" si="124"/>
        <v>0</v>
      </c>
      <c r="P958" s="6">
        <f t="shared" si="119"/>
        <v>0</v>
      </c>
      <c r="Q958" s="6">
        <f t="shared" si="120"/>
        <v>0</v>
      </c>
      <c r="R958" s="3" t="str" cm="1">
        <f t="array" ref="R958">INDEX(Types!A:A,1+BIN2DEC(MID($B958,20,2)))</f>
        <v>ALU</v>
      </c>
      <c r="S958" s="3" t="str" cm="1">
        <f t="array" ref="S958">IF(R958="ALU",INDEX(ALUOps!A:A,32-BIN2DEC(MID($B958,22,5))),"")</f>
        <v>DEC2</v>
      </c>
      <c r="T958" s="3" t="str" cm="1">
        <f t="array" ref="T958">IF(R958="ALU",INDEX(Tmp!A:A,4-BIN2DEC(MID($B958,27,2))),"")</f>
        <v>tmpB</v>
      </c>
      <c r="U958" s="6">
        <f t="shared" si="125"/>
        <v>0</v>
      </c>
      <c r="V958" t="str" cm="1">
        <f t="array" ref="V958">IF(R958="Jump",INDEX(Jcond!A:A,16-BIN2DEC(MID($B958,22,4))),"")</f>
        <v/>
      </c>
      <c r="W958" t="str">
        <f t="shared" si="126"/>
        <v/>
      </c>
      <c r="X958" s="5" t="str" cm="1">
        <f t="array" ref="X958">IF(R958="Control",INDEX(IC!A:A,16-BIN2DEC(MID($B958,21,4))),"")</f>
        <v/>
      </c>
      <c r="Y958" s="5" t="str" cm="1">
        <f t="array" ref="Y958">IF(X958="CALL",INDEX(Subroutines!A:A,32-BIN2DEC(MID($B958,25,5))),"")</f>
        <v/>
      </c>
      <c r="Z958" s="5" t="str" cm="1">
        <f t="array" ref="Z958">IF(R958="Control",INDEX(EC!A:A,8-BIN2DEC(MID($B958,25,3))),"")</f>
        <v/>
      </c>
      <c r="AA958" s="5" t="str" cm="1">
        <f t="array" ref="AA958">IF(R958="Control",INDEX(SR!A:A,4-BIN2DEC(MID($B958,28,2))),"")</f>
        <v/>
      </c>
      <c r="AC958">
        <v>8080</v>
      </c>
      <c r="AD958" t="s">
        <v>1007</v>
      </c>
      <c r="AJ958" s="1" t="s">
        <v>259</v>
      </c>
    </row>
    <row r="959" spans="1:36" x14ac:dyDescent="0.25">
      <c r="A959" s="4" t="str">
        <f t="shared" si="121"/>
        <v>3BD</v>
      </c>
      <c r="B959" s="2" t="s">
        <v>8</v>
      </c>
      <c r="C959" s="35"/>
      <c r="D959" s="3"/>
      <c r="E959" s="3"/>
      <c r="F959" s="3"/>
      <c r="G959" s="3"/>
      <c r="H959" s="3">
        <f t="shared" si="122"/>
        <v>0</v>
      </c>
      <c r="I959" s="27" t="str" cm="1">
        <f t="array" ref="I959">IF(H959=0,INDEX(Source1!A:A, 32-BIN2DEC(LEFT($B959,5))),"--")</f>
        <v>Q</v>
      </c>
      <c r="J959" s="63" t="str">
        <f t="shared" si="118"/>
        <v>--</v>
      </c>
      <c r="K959" s="27" t="str" cm="1">
        <f t="array" ref="K959">IF(H959=0,INDEX(Dest1!A:A,32-BIN2DEC(MID($B959,6,5))),"--")</f>
        <v>tmpAH</v>
      </c>
      <c r="L959" s="27">
        <f t="shared" si="123"/>
        <v>1</v>
      </c>
      <c r="M959" s="27" t="str" cm="1">
        <f t="array" ref="M959">IF(AND(I959&lt;&gt;"CONST",L959=0),INDEX(Source2!A:A,16-BIN2DEC(MID($B959,11,4))),"--")</f>
        <v>--</v>
      </c>
      <c r="N959" s="23" t="str" cm="1">
        <f t="array" ref="N959">IF(AND(I959&lt;&gt;"CONST",L959=0),INDEX('D2'!A:A,4-BIN2DEC(MID($B959,15,2))),"--")</f>
        <v>--</v>
      </c>
      <c r="O959" s="6">
        <f t="shared" si="124"/>
        <v>0</v>
      </c>
      <c r="P959" s="6">
        <f t="shared" si="119"/>
        <v>0</v>
      </c>
      <c r="Q959" s="6">
        <f t="shared" si="120"/>
        <v>0</v>
      </c>
      <c r="R959" s="3" t="str" cm="1">
        <f t="array" ref="R959">INDEX(Types!A:A,1+BIN2DEC(MID($B959,20,2)))</f>
        <v>Control</v>
      </c>
      <c r="S959" s="3" t="str" cm="1">
        <f t="array" ref="S959">IF(R959="ALU",INDEX(ALUOps!A:A,32-BIN2DEC(MID($B959,22,5))),"")</f>
        <v/>
      </c>
      <c r="T959" s="3" t="str" cm="1">
        <f t="array" ref="T959">IF(R959="ALU",INDEX(Tmp!A:A,4-BIN2DEC(MID($B959,27,2))),"")</f>
        <v/>
      </c>
      <c r="U959" s="6" t="str">
        <f t="shared" si="125"/>
        <v/>
      </c>
      <c r="V959" t="str" cm="1">
        <f t="array" ref="V959">IF(R959="Jump",INDEX(Jcond!A:A,16-BIN2DEC(MID($B959,22,4))),"")</f>
        <v/>
      </c>
      <c r="W959" t="str">
        <f t="shared" si="126"/>
        <v/>
      </c>
      <c r="X959" s="5" t="str" cm="1">
        <f t="array" ref="X959">IF(R959="Control",INDEX(IC!A:A,16-BIN2DEC(MID($B959,21,4))),"")</f>
        <v>--</v>
      </c>
      <c r="Y959" s="5" t="str" cm="1">
        <f t="array" ref="Y959">IF(X959="CALL",INDEX(Subroutines!A:A,32-BIN2DEC(MID($B959,25,5))),"")</f>
        <v/>
      </c>
      <c r="Z959" s="5" t="str" cm="1">
        <f t="array" ref="Z959">IF(R959="Control",INDEX(EC!A:A,8-BIN2DEC(MID($B959,25,3))),"")</f>
        <v>--</v>
      </c>
      <c r="AA959" s="5" t="str" cm="1">
        <f t="array" ref="AA959">IF(R959="Control",INDEX(SR!A:A,4-BIN2DEC(MID($B959,28,2))),"")</f>
        <v>--</v>
      </c>
    </row>
    <row r="960" spans="1:36" x14ac:dyDescent="0.25">
      <c r="A960" s="4" t="str">
        <f t="shared" si="121"/>
        <v>3BE</v>
      </c>
      <c r="B960" s="2" t="s">
        <v>874</v>
      </c>
      <c r="C960" s="35"/>
      <c r="D960" s="3"/>
      <c r="E960" s="3"/>
      <c r="F960" s="3"/>
      <c r="G960" s="3"/>
      <c r="H960" s="3">
        <f t="shared" si="122"/>
        <v>0</v>
      </c>
      <c r="I960" s="27" t="str" cm="1">
        <f t="array" ref="I960">IF(H960=0,INDEX(Source1!A:A, 32-BIN2DEC(LEFT($B960,5))),"--")</f>
        <v>SIGMA</v>
      </c>
      <c r="J960" s="63" t="str">
        <f t="shared" si="118"/>
        <v>--</v>
      </c>
      <c r="K960" s="27" t="str" cm="1">
        <f t="array" ref="K960">IF(H960=0,INDEX(Dest1!A:A,32-BIN2DEC(MID($B960,6,5))),"--")</f>
        <v>BP</v>
      </c>
      <c r="L960" s="27">
        <f t="shared" si="123"/>
        <v>0</v>
      </c>
      <c r="M960" s="27" t="str" cm="1">
        <f t="array" ref="M960">IF(AND(I960&lt;&gt;"CONST",L960=0),INDEX(Source2!A:A,16-BIN2DEC(MID($B960,11,4))),"--")</f>
        <v>SIGMA</v>
      </c>
      <c r="N960" s="23" t="str" cm="1">
        <f t="array" ref="N960">IF(AND(I960&lt;&gt;"CONST",L960=0),INDEX('D2'!A:A,4-BIN2DEC(MID($B960,15,2))),"--")</f>
        <v>IND</v>
      </c>
      <c r="O960" s="6">
        <f t="shared" si="124"/>
        <v>0</v>
      </c>
      <c r="P960" s="6">
        <f t="shared" si="119"/>
        <v>0</v>
      </c>
      <c r="Q960" s="6">
        <f t="shared" si="120"/>
        <v>0</v>
      </c>
      <c r="R960" s="3" t="str" cm="1">
        <f t="array" ref="R960">INDEX(Types!A:A,1+BIN2DEC(MID($B960,20,2)))</f>
        <v>Control</v>
      </c>
      <c r="S960" s="3" t="str" cm="1">
        <f t="array" ref="S960">IF(R960="ALU",INDEX(ALUOps!A:A,32-BIN2DEC(MID($B960,22,5))),"")</f>
        <v/>
      </c>
      <c r="T960" s="3" t="str" cm="1">
        <f t="array" ref="T960">IF(R960="ALU",INDEX(Tmp!A:A,4-BIN2DEC(MID($B960,27,2))),"")</f>
        <v/>
      </c>
      <c r="U960" s="6" t="str">
        <f t="shared" si="125"/>
        <v/>
      </c>
      <c r="V960" t="str" cm="1">
        <f t="array" ref="V960">IF(R960="Jump",INDEX(Jcond!A:A,16-BIN2DEC(MID($B960,22,4))),"")</f>
        <v/>
      </c>
      <c r="W960" t="str">
        <f t="shared" si="126"/>
        <v/>
      </c>
      <c r="X960" s="5" t="str" cm="1">
        <f t="array" ref="X960">IF(R960="Control",INDEX(IC!A:A,16-BIN2DEC(MID($B960,21,4))),"")</f>
        <v>SUSP</v>
      </c>
      <c r="Y960" s="5" t="str" cm="1">
        <f t="array" ref="Y960">IF(X960="CALL",INDEX(Subroutines!A:A,32-BIN2DEC(MID($B960,25,5))),"")</f>
        <v/>
      </c>
      <c r="Z960" s="5" t="str" cm="1">
        <f t="array" ref="Z960">IF(R960="Control",INDEX(EC!A:A,8-BIN2DEC(MID($B960,25,3))),"")</f>
        <v>--</v>
      </c>
      <c r="AA960" s="5" t="str" cm="1">
        <f t="array" ref="AA960">IF(R960="Control",INDEX(SR!A:A,4-BIN2DEC(MID($B960,28,2))),"")</f>
        <v>--</v>
      </c>
    </row>
    <row r="961" spans="1:36" x14ac:dyDescent="0.25">
      <c r="A961" s="4" t="str">
        <f t="shared" si="121"/>
        <v>3BF</v>
      </c>
      <c r="B961" s="2" t="s">
        <v>875</v>
      </c>
      <c r="C961" s="35"/>
      <c r="D961" s="3"/>
      <c r="E961" s="3"/>
      <c r="F961" s="3"/>
      <c r="G961" s="3"/>
      <c r="H961" s="3">
        <f t="shared" si="122"/>
        <v>0</v>
      </c>
      <c r="I961" s="27" t="str" cm="1">
        <f t="array" ref="I961">IF(H961=0,INDEX(Source1!A:A, 32-BIN2DEC(LEFT($B961,5))),"--")</f>
        <v>PC</v>
      </c>
      <c r="J961" s="63" t="str">
        <f t="shared" si="118"/>
        <v>--</v>
      </c>
      <c r="K961" s="27" t="str" cm="1">
        <f t="array" ref="K961">IF(H961=0,INDEX(Dest1!A:A,32-BIN2DEC(MID($B961,6,5))),"--")</f>
        <v>TEMP</v>
      </c>
      <c r="L961" s="27">
        <f t="shared" si="123"/>
        <v>1</v>
      </c>
      <c r="M961" s="27" t="str" cm="1">
        <f t="array" ref="M961">IF(AND(I961&lt;&gt;"CONST",L961=0),INDEX(Source2!A:A,16-BIN2DEC(MID($B961,11,4))),"--")</f>
        <v>--</v>
      </c>
      <c r="N961" s="23" t="str" cm="1">
        <f t="array" ref="N961">IF(AND(I961&lt;&gt;"CONST",L961=0),INDEX('D2'!A:A,4-BIN2DEC(MID($B961,15,2))),"--")</f>
        <v>--</v>
      </c>
      <c r="O961" s="6">
        <f t="shared" si="124"/>
        <v>0</v>
      </c>
      <c r="P961" s="6">
        <f t="shared" si="119"/>
        <v>0</v>
      </c>
      <c r="Q961" s="6">
        <f t="shared" si="120"/>
        <v>0</v>
      </c>
      <c r="R961" s="3" t="str" cm="1">
        <f t="array" ref="R961">INDEX(Types!A:A,1+BIN2DEC(MID($B961,20,2)))</f>
        <v>Control</v>
      </c>
      <c r="S961" s="3" t="str" cm="1">
        <f t="array" ref="S961">IF(R961="ALU",INDEX(ALUOps!A:A,32-BIN2DEC(MID($B961,22,5))),"")</f>
        <v/>
      </c>
      <c r="T961" s="3" t="str" cm="1">
        <f t="array" ref="T961">IF(R961="ALU",INDEX(Tmp!A:A,4-BIN2DEC(MID($B961,27,2))),"")</f>
        <v/>
      </c>
      <c r="U961" s="6" t="str">
        <f t="shared" si="125"/>
        <v/>
      </c>
      <c r="V961" t="str" cm="1">
        <f t="array" ref="V961">IF(R961="Jump",INDEX(Jcond!A:A,16-BIN2DEC(MID($B961,22,4))),"")</f>
        <v/>
      </c>
      <c r="W961" t="str">
        <f t="shared" si="126"/>
        <v/>
      </c>
      <c r="X961" s="5" t="str" cm="1">
        <f t="array" ref="X961">IF(R961="Control",INDEX(IC!A:A,16-BIN2DEC(MID($B961,21,4))),"")</f>
        <v>--</v>
      </c>
      <c r="Y961" s="5" t="str" cm="1">
        <f t="array" ref="Y961">IF(X961="CALL",INDEX(Subroutines!A:A,32-BIN2DEC(MID($B961,25,5))),"")</f>
        <v/>
      </c>
      <c r="Z961" s="5" t="str" cm="1">
        <f t="array" ref="Z961">IF(R961="Control",INDEX(EC!A:A,8-BIN2DEC(MID($B961,25,3))),"")</f>
        <v>MW</v>
      </c>
      <c r="AA961" s="5" t="str" cm="1">
        <f t="array" ref="AA961">IF(R961="Control",INDEX(SR!A:A,4-BIN2DEC(MID($B961,28,2))),"")</f>
        <v>--</v>
      </c>
    </row>
    <row r="962" spans="1:36" x14ac:dyDescent="0.25">
      <c r="A962" s="4" t="str">
        <f t="shared" si="121"/>
        <v>3C0</v>
      </c>
      <c r="B962" s="2" t="s">
        <v>548</v>
      </c>
      <c r="C962" s="35"/>
      <c r="D962" s="2" t="s">
        <v>878</v>
      </c>
      <c r="E962" s="2" t="s">
        <v>936</v>
      </c>
      <c r="F962" s="2" t="s">
        <v>928</v>
      </c>
      <c r="G962" s="2"/>
      <c r="H962" s="3">
        <f t="shared" si="122"/>
        <v>0</v>
      </c>
      <c r="I962" s="27" t="str" cm="1">
        <f t="array" ref="I962">IF(H962=0,INDEX(Source1!A:A, 32-BIN2DEC(LEFT($B962,5))),"--")</f>
        <v>tmpA</v>
      </c>
      <c r="J962" s="63" t="str">
        <f t="shared" ref="J962:J1025" si="127">IF(I962="CONST",31-BIN2DEC(MID($B962,12,5)),"--")</f>
        <v>--</v>
      </c>
      <c r="K962" s="27" t="str" cm="1">
        <f t="array" ref="K962">IF(H962=0,INDEX(Dest1!A:A,32-BIN2DEC(MID($B962,6,5))),"--")</f>
        <v>PC</v>
      </c>
      <c r="L962" s="27">
        <f t="shared" si="123"/>
        <v>1</v>
      </c>
      <c r="M962" s="27" t="str" cm="1">
        <f t="array" ref="M962">IF(AND(I962&lt;&gt;"CONST",L962=0),INDEX(Source2!A:A,16-BIN2DEC(MID($B962,11,4))),"--")</f>
        <v>--</v>
      </c>
      <c r="N962" s="23" t="str" cm="1">
        <f t="array" ref="N962">IF(AND(I962&lt;&gt;"CONST",L962=0),INDEX('D2'!A:A,4-BIN2DEC(MID($B962,15,2))),"--")</f>
        <v>--</v>
      </c>
      <c r="O962" s="6">
        <f t="shared" si="124"/>
        <v>0</v>
      </c>
      <c r="P962" s="6">
        <f t="shared" ref="P962:P1025" si="128">BIN2DEC(MID($B962,18,1))</f>
        <v>0</v>
      </c>
      <c r="Q962" s="6">
        <f t="shared" ref="Q962:Q1025" si="129">BIN2DEC(MID($B962,19,1))</f>
        <v>1</v>
      </c>
      <c r="R962" s="3" t="str" cm="1">
        <f t="array" ref="R962">INDEX(Types!A:A,1+BIN2DEC(MID($B962,20,2)))</f>
        <v>Control</v>
      </c>
      <c r="S962" s="3" t="str" cm="1">
        <f t="array" ref="S962">IF(R962="ALU",INDEX(ALUOps!A:A,32-BIN2DEC(MID($B962,22,5))),"")</f>
        <v/>
      </c>
      <c r="T962" s="3" t="str" cm="1">
        <f t="array" ref="T962">IF(R962="ALU",INDEX(Tmp!A:A,4-BIN2DEC(MID($B962,27,2))),"")</f>
        <v/>
      </c>
      <c r="U962" s="6" t="str">
        <f t="shared" si="125"/>
        <v/>
      </c>
      <c r="V962" t="str" cm="1">
        <f t="array" ref="V962">IF(R962="Jump",INDEX(Jcond!A:A,16-BIN2DEC(MID($B962,22,4))),"")</f>
        <v/>
      </c>
      <c r="W962" t="str">
        <f t="shared" si="126"/>
        <v/>
      </c>
      <c r="X962" s="5" t="str" cm="1">
        <f t="array" ref="X962">IF(R962="Control",INDEX(IC!A:A,16-BIN2DEC(MID($B962,21,4))),"")</f>
        <v>FLUSH</v>
      </c>
      <c r="Y962" s="5" t="str" cm="1">
        <f t="array" ref="Y962">IF(X962="CALL",INDEX(Subroutines!A:A,32-BIN2DEC(MID($B962,25,5))),"")</f>
        <v/>
      </c>
      <c r="Z962" s="5" t="str" cm="1">
        <f t="array" ref="Z962">IF(R962="Control",INDEX(EC!A:A,8-BIN2DEC(MID($B962,25,3))),"")</f>
        <v>--</v>
      </c>
      <c r="AA962" s="5" t="str" cm="1">
        <f t="array" ref="AA962">IF(R962="Control",INDEX(SR!A:A,4-BIN2DEC(MID($B962,28,2))),"")</f>
        <v>--</v>
      </c>
      <c r="AJ962" s="1" t="s">
        <v>259</v>
      </c>
    </row>
    <row r="963" spans="1:36" s="15" customFormat="1" x14ac:dyDescent="0.25">
      <c r="A963" s="12" t="str">
        <f t="shared" ref="A963:A1026" si="130">DEC2HEX(ROW(A962)-ROW($A$1),3)</f>
        <v>3C1</v>
      </c>
      <c r="B963" s="13" t="s">
        <v>4</v>
      </c>
      <c r="C963" s="36"/>
      <c r="D963" s="14"/>
      <c r="E963" s="14"/>
      <c r="F963" s="14"/>
      <c r="G963" s="14"/>
      <c r="H963" s="14">
        <f t="shared" ref="H963:H1026" si="131">IF(BIN2DEC(LEFT($B963,10))=0,1,0)</f>
        <v>1</v>
      </c>
      <c r="I963" s="28" t="str" cm="1">
        <f t="array" ref="I963">IF(H963=0,INDEX(Source1!A:A, 32-BIN2DEC(LEFT($B963,5))),"--")</f>
        <v>--</v>
      </c>
      <c r="J963" s="64" t="str">
        <f t="shared" si="127"/>
        <v>--</v>
      </c>
      <c r="K963" s="28" t="str" cm="1">
        <f t="array" ref="K963">IF(H963=0,INDEX(Dest1!A:A,32-BIN2DEC(MID($B963,6,5))),"--")</f>
        <v>--</v>
      </c>
      <c r="L963" s="28">
        <f t="shared" ref="L963:L1026" si="132">IF(BIN2DEC(MID($B963,11,6))=0,1,0)</f>
        <v>1</v>
      </c>
      <c r="M963" s="28" t="str" cm="1">
        <f t="array" ref="M963">IF(AND(I963&lt;&gt;"CONST",L963=0),INDEX(Source2!A:A,16-BIN2DEC(MID($B963,11,4))),"--")</f>
        <v>--</v>
      </c>
      <c r="N963" s="24" t="str" cm="1">
        <f t="array" ref="N963">IF(AND(I963&lt;&gt;"CONST",L963=0),INDEX('D2'!A:A,4-BIN2DEC(MID($B963,15,2))),"--")</f>
        <v>--</v>
      </c>
      <c r="O963" s="16"/>
      <c r="P963" s="16"/>
      <c r="Q963" s="16"/>
      <c r="R963" s="14"/>
      <c r="S963" s="14" t="str" cm="1">
        <f t="array" ref="S963">IF(R963="ALU",INDEX(ALUOps!A:A,32-BIN2DEC(MID($B963,22,5))),"")</f>
        <v/>
      </c>
      <c r="T963" s="14"/>
      <c r="U963" s="16"/>
      <c r="V963" s="15" t="str" cm="1">
        <f t="array" ref="V963">IF(R963="Jump",INDEX(Jcond!A:A,16-BIN2DEC(MID($B963,22,4))),"")</f>
        <v/>
      </c>
      <c r="X963" s="52" t="str" cm="1">
        <f t="array" ref="X963">IF(R963="Control",INDEX(IC!A:A,16-BIN2DEC(MID($B963,21,4))),"")</f>
        <v/>
      </c>
      <c r="Y963" s="52" t="str" cm="1">
        <f t="array" ref="Y963">IF(X963="CALL",INDEX(Subroutines!A:A,32-BIN2DEC(MID($B963,25,5))),"")</f>
        <v/>
      </c>
      <c r="Z963" s="52" t="str" cm="1">
        <f t="array" ref="Z963">IF(R963="Control",INDEX(EC!A:A,8-BIN2DEC(MID($B963,25,3))),"")</f>
        <v/>
      </c>
      <c r="AA963" s="52" t="str" cm="1">
        <f t="array" ref="AA963">IF(R963="Control",INDEX(SR!A:A,4-BIN2DEC(MID($B963,28,2))),"")</f>
        <v/>
      </c>
      <c r="AE963" s="58"/>
    </row>
    <row r="964" spans="1:36" s="15" customFormat="1" x14ac:dyDescent="0.25">
      <c r="A964" s="12" t="str">
        <f t="shared" si="130"/>
        <v>3C2</v>
      </c>
      <c r="B964" s="13" t="s">
        <v>4</v>
      </c>
      <c r="C964" s="36"/>
      <c r="D964" s="14"/>
      <c r="E964" s="14"/>
      <c r="F964" s="14"/>
      <c r="G964" s="14"/>
      <c r="H964" s="14">
        <f t="shared" si="131"/>
        <v>1</v>
      </c>
      <c r="I964" s="28" t="str" cm="1">
        <f t="array" ref="I964">IF(H964=0,INDEX(Source1!A:A, 32-BIN2DEC(LEFT($B964,5))),"--")</f>
        <v>--</v>
      </c>
      <c r="J964" s="64" t="str">
        <f t="shared" si="127"/>
        <v>--</v>
      </c>
      <c r="K964" s="28" t="str" cm="1">
        <f t="array" ref="K964">IF(H964=0,INDEX(Dest1!A:A,32-BIN2DEC(MID($B964,6,5))),"--")</f>
        <v>--</v>
      </c>
      <c r="L964" s="28">
        <f t="shared" si="132"/>
        <v>1</v>
      </c>
      <c r="M964" s="28" t="str" cm="1">
        <f t="array" ref="M964">IF(AND(I964&lt;&gt;"CONST",L964=0),INDEX(Source2!A:A,16-BIN2DEC(MID($B964,11,4))),"--")</f>
        <v>--</v>
      </c>
      <c r="N964" s="24" t="str" cm="1">
        <f t="array" ref="N964">IF(AND(I964&lt;&gt;"CONST",L964=0),INDEX('D2'!A:A,4-BIN2DEC(MID($B964,15,2))),"--")</f>
        <v>--</v>
      </c>
      <c r="O964" s="16"/>
      <c r="P964" s="16"/>
      <c r="Q964" s="16"/>
      <c r="R964" s="14"/>
      <c r="S964" s="14" t="str" cm="1">
        <f t="array" ref="S964">IF(R964="ALU",INDEX(ALUOps!A:A,32-BIN2DEC(MID($B964,22,5))),"")</f>
        <v/>
      </c>
      <c r="T964" s="14"/>
      <c r="U964" s="16"/>
      <c r="V964" s="15" t="str" cm="1">
        <f t="array" ref="V964">IF(R964="Jump",INDEX(Jcond!A:A,16-BIN2DEC(MID($B964,22,4))),"")</f>
        <v/>
      </c>
      <c r="X964" s="52" t="str" cm="1">
        <f t="array" ref="X964">IF(R964="Control",INDEX(IC!A:A,16-BIN2DEC(MID($B964,21,4))),"")</f>
        <v/>
      </c>
      <c r="Y964" s="52" t="str" cm="1">
        <f t="array" ref="Y964">IF(X964="CALL",INDEX(Subroutines!A:A,32-BIN2DEC(MID($B964,25,5))),"")</f>
        <v/>
      </c>
      <c r="Z964" s="52" t="str" cm="1">
        <f t="array" ref="Z964">IF(R964="Control",INDEX(EC!A:A,8-BIN2DEC(MID($B964,25,3))),"")</f>
        <v/>
      </c>
      <c r="AA964" s="52" t="str" cm="1">
        <f t="array" ref="AA964">IF(R964="Control",INDEX(SR!A:A,4-BIN2DEC(MID($B964,28,2))),"")</f>
        <v/>
      </c>
      <c r="AE964" s="58"/>
    </row>
    <row r="965" spans="1:36" s="20" customFormat="1" ht="15.75" thickBot="1" x14ac:dyDescent="0.3">
      <c r="A965" s="17" t="str">
        <f t="shared" si="130"/>
        <v>3C3</v>
      </c>
      <c r="B965" s="18" t="s">
        <v>4</v>
      </c>
      <c r="C965" s="37"/>
      <c r="D965" s="19"/>
      <c r="E965" s="19"/>
      <c r="F965" s="19"/>
      <c r="G965" s="19"/>
      <c r="H965" s="19">
        <f t="shared" si="131"/>
        <v>1</v>
      </c>
      <c r="I965" s="29" t="str" cm="1">
        <f t="array" ref="I965">IF(H965=0,INDEX(Source1!A:A, 32-BIN2DEC(LEFT($B965,5))),"--")</f>
        <v>--</v>
      </c>
      <c r="J965" s="65" t="str">
        <f t="shared" si="127"/>
        <v>--</v>
      </c>
      <c r="K965" s="29" t="str" cm="1">
        <f t="array" ref="K965">IF(H965=0,INDEX(Dest1!A:A,32-BIN2DEC(MID($B965,6,5))),"--")</f>
        <v>--</v>
      </c>
      <c r="L965" s="29">
        <f t="shared" si="132"/>
        <v>1</v>
      </c>
      <c r="M965" s="29" t="str" cm="1">
        <f t="array" ref="M965">IF(AND(I965&lt;&gt;"CONST",L965=0),INDEX(Source2!A:A,16-BIN2DEC(MID($B965,11,4))),"--")</f>
        <v>--</v>
      </c>
      <c r="N965" s="25" t="str" cm="1">
        <f t="array" ref="N965">IF(AND(I965&lt;&gt;"CONST",L965=0),INDEX('D2'!A:A,4-BIN2DEC(MID($B965,15,2))),"--")</f>
        <v>--</v>
      </c>
      <c r="O965" s="21"/>
      <c r="P965" s="21"/>
      <c r="Q965" s="21"/>
      <c r="R965" s="19"/>
      <c r="S965" s="19" t="str" cm="1">
        <f t="array" ref="S965">IF(R965="ALU",INDEX(ALUOps!A:A,32-BIN2DEC(MID($B965,22,5))),"")</f>
        <v/>
      </c>
      <c r="T965" s="19"/>
      <c r="U965" s="21"/>
      <c r="V965" s="20" t="str" cm="1">
        <f t="array" ref="V965">IF(R965="Jump",INDEX(Jcond!A:A,16-BIN2DEC(MID($B965,22,4))),"")</f>
        <v/>
      </c>
      <c r="X965" s="53" t="str" cm="1">
        <f t="array" ref="X965">IF(R965="Control",INDEX(IC!A:A,16-BIN2DEC(MID($B965,21,4))),"")</f>
        <v/>
      </c>
      <c r="Y965" s="53" t="str" cm="1">
        <f t="array" ref="Y965">IF(X965="CALL",INDEX(Subroutines!A:A,32-BIN2DEC(MID($B965,25,5))),"")</f>
        <v/>
      </c>
      <c r="Z965" s="53" t="str" cm="1">
        <f t="array" ref="Z965">IF(R965="Control",INDEX(EC!A:A,8-BIN2DEC(MID($B965,25,3))),"")</f>
        <v/>
      </c>
      <c r="AA965" s="53" t="str" cm="1">
        <f t="array" ref="AA965">IF(R965="Control",INDEX(SR!A:A,4-BIN2DEC(MID($B965,28,2))),"")</f>
        <v/>
      </c>
      <c r="AE965" s="59"/>
    </row>
    <row r="966" spans="1:36" x14ac:dyDescent="0.25">
      <c r="A966" s="4" t="str">
        <f t="shared" si="130"/>
        <v>3C4</v>
      </c>
      <c r="B966" s="2" t="s">
        <v>877</v>
      </c>
      <c r="C966" s="35"/>
      <c r="D966" s="2" t="s">
        <v>879</v>
      </c>
      <c r="E966" s="2" t="s">
        <v>936</v>
      </c>
      <c r="F966" s="2" t="s">
        <v>462</v>
      </c>
      <c r="G966" s="2"/>
      <c r="H966" s="3">
        <f t="shared" si="131"/>
        <v>0</v>
      </c>
      <c r="I966" s="27" t="str" cm="1">
        <f t="array" ref="I966">IF(H966=0,INDEX(Source1!A:A, 32-BIN2DEC(LEFT($B966,5))),"--")</f>
        <v>Q</v>
      </c>
      <c r="J966" s="63" t="str">
        <f t="shared" si="127"/>
        <v>--</v>
      </c>
      <c r="K966" s="27" t="str" cm="1">
        <f t="array" ref="K966">IF(H966=0,INDEX(Dest1!A:A,32-BIN2DEC(MID($B966,6,5))),"--")</f>
        <v>tmpAL</v>
      </c>
      <c r="L966" s="27">
        <f t="shared" si="132"/>
        <v>0</v>
      </c>
      <c r="M966" s="27" t="str" cm="1">
        <f t="array" ref="M966">IF(AND(I966&lt;&gt;"CONST",L966=0),INDEX(Source2!A:A,16-BIN2DEC(MID($B966,11,4))),"--")</f>
        <v>BP</v>
      </c>
      <c r="N966" s="23" t="str" cm="1">
        <f t="array" ref="N966">IF(AND(I966&lt;&gt;"CONST",L966=0),INDEX('D2'!A:A,4-BIN2DEC(MID($B966,15,2))),"--")</f>
        <v>tmpB</v>
      </c>
      <c r="O966" s="6">
        <f t="shared" ref="O966:O1026" si="133">BIN2DEC(MID($B966,17,1))</f>
        <v>0</v>
      </c>
      <c r="P966" s="6">
        <f t="shared" si="128"/>
        <v>0</v>
      </c>
      <c r="Q966" s="6">
        <f t="shared" si="129"/>
        <v>0</v>
      </c>
      <c r="R966" s="3" t="str" cm="1">
        <f t="array" ref="R966">INDEX(Types!A:A,1+BIN2DEC(MID($B966,20,2)))</f>
        <v>ALU</v>
      </c>
      <c r="S966" s="3" t="str" cm="1">
        <f t="array" ref="S966">IF(R966="ALU",INDEX(ALUOps!A:A,32-BIN2DEC(MID($B966,22,5))),"")</f>
        <v>DEC2</v>
      </c>
      <c r="T966" s="3" t="str" cm="1">
        <f t="array" ref="T966">IF(R966="ALU",INDEX(Tmp!A:A,4-BIN2DEC(MID($B966,27,2))),"")</f>
        <v>tmpB</v>
      </c>
      <c r="U966" s="6">
        <f t="shared" ref="U966:U1026" si="134">IF(R966="ALU",1-BIN2DEC(MID($B966,29,1)),"")</f>
        <v>0</v>
      </c>
      <c r="V966" t="str" cm="1">
        <f t="array" ref="V966">IF(R966="Jump",INDEX(Jcond!A:A,16-BIN2DEC(MID($B966,22,4))),"")</f>
        <v/>
      </c>
      <c r="W966" t="str">
        <f t="shared" si="126"/>
        <v/>
      </c>
      <c r="X966" s="5" t="str" cm="1">
        <f t="array" ref="X966">IF(R966="Control",INDEX(IC!A:A,16-BIN2DEC(MID($B966,21,4))),"")</f>
        <v/>
      </c>
      <c r="Y966" s="5" t="str" cm="1">
        <f t="array" ref="Y966">IF(X966="CALL",INDEX(Subroutines!A:A,32-BIN2DEC(MID($B966,25,5))),"")</f>
        <v/>
      </c>
      <c r="Z966" s="5" t="str" cm="1">
        <f t="array" ref="Z966">IF(R966="Control",INDEX(EC!A:A,8-BIN2DEC(MID($B966,25,3))),"")</f>
        <v/>
      </c>
      <c r="AA966" s="5" t="str" cm="1">
        <f t="array" ref="AA966">IF(R966="Control",INDEX(SR!A:A,4-BIN2DEC(MID($B966,28,2))),"")</f>
        <v/>
      </c>
      <c r="AC966">
        <v>8080</v>
      </c>
      <c r="AD966" t="s">
        <v>1059</v>
      </c>
      <c r="AJ966" s="1" t="s">
        <v>880</v>
      </c>
    </row>
    <row r="967" spans="1:36" x14ac:dyDescent="0.25">
      <c r="A967" s="4" t="str">
        <f t="shared" si="130"/>
        <v>3C5</v>
      </c>
      <c r="B967" s="2" t="s">
        <v>8</v>
      </c>
      <c r="C967" s="35"/>
      <c r="D967" s="3"/>
      <c r="E967" s="3"/>
      <c r="F967" s="3"/>
      <c r="G967" s="3"/>
      <c r="H967" s="3">
        <f t="shared" si="131"/>
        <v>0</v>
      </c>
      <c r="I967" s="27" t="str" cm="1">
        <f t="array" ref="I967">IF(H967=0,INDEX(Source1!A:A, 32-BIN2DEC(LEFT($B967,5))),"--")</f>
        <v>Q</v>
      </c>
      <c r="J967" s="63" t="str">
        <f t="shared" si="127"/>
        <v>--</v>
      </c>
      <c r="K967" s="27" t="str" cm="1">
        <f t="array" ref="K967">IF(H967=0,INDEX(Dest1!A:A,32-BIN2DEC(MID($B967,6,5))),"--")</f>
        <v>tmpAH</v>
      </c>
      <c r="L967" s="27">
        <f t="shared" si="132"/>
        <v>1</v>
      </c>
      <c r="M967" s="27" t="str" cm="1">
        <f t="array" ref="M967">IF(AND(I967&lt;&gt;"CONST",L967=0),INDEX(Source2!A:A,16-BIN2DEC(MID($B967,11,4))),"--")</f>
        <v>--</v>
      </c>
      <c r="N967" s="23" t="str" cm="1">
        <f t="array" ref="N967">IF(AND(I967&lt;&gt;"CONST",L967=0),INDEX('D2'!A:A,4-BIN2DEC(MID($B967,15,2))),"--")</f>
        <v>--</v>
      </c>
      <c r="O967" s="6">
        <f t="shared" si="133"/>
        <v>0</v>
      </c>
      <c r="P967" s="6">
        <f t="shared" si="128"/>
        <v>0</v>
      </c>
      <c r="Q967" s="6">
        <f t="shared" si="129"/>
        <v>0</v>
      </c>
      <c r="R967" s="3" t="str" cm="1">
        <f t="array" ref="R967">INDEX(Types!A:A,1+BIN2DEC(MID($B967,20,2)))</f>
        <v>Control</v>
      </c>
      <c r="S967" s="3" t="str" cm="1">
        <f t="array" ref="S967">IF(R967="ALU",INDEX(ALUOps!A:A,32-BIN2DEC(MID($B967,22,5))),"")</f>
        <v/>
      </c>
      <c r="T967" s="3" t="str" cm="1">
        <f t="array" ref="T967">IF(R967="ALU",INDEX(Tmp!A:A,4-BIN2DEC(MID($B967,27,2))),"")</f>
        <v/>
      </c>
      <c r="U967" s="6" t="str">
        <f t="shared" si="134"/>
        <v/>
      </c>
      <c r="V967" t="str" cm="1">
        <f t="array" ref="V967">IF(R967="Jump",INDEX(Jcond!A:A,16-BIN2DEC(MID($B967,22,4))),"")</f>
        <v/>
      </c>
      <c r="W967" t="str">
        <f t="shared" ref="W967:W1029" si="135">IF(R967="Jump",15-BIN2DEC(MID($B967,26,4)),"")</f>
        <v/>
      </c>
      <c r="X967" s="5" t="str" cm="1">
        <f t="array" ref="X967">IF(R967="Control",INDEX(IC!A:A,16-BIN2DEC(MID($B967,21,4))),"")</f>
        <v>--</v>
      </c>
      <c r="Y967" s="5" t="str" cm="1">
        <f t="array" ref="Y967">IF(X967="CALL",INDEX(Subroutines!A:A,32-BIN2DEC(MID($B967,25,5))),"")</f>
        <v/>
      </c>
      <c r="Z967" s="5" t="str" cm="1">
        <f t="array" ref="Z967">IF(R967="Control",INDEX(EC!A:A,8-BIN2DEC(MID($B967,25,3))),"")</f>
        <v>--</v>
      </c>
      <c r="AA967" s="5" t="str" cm="1">
        <f t="array" ref="AA967">IF(R967="Control",INDEX(SR!A:A,4-BIN2DEC(MID($B967,28,2))),"")</f>
        <v>--</v>
      </c>
    </row>
    <row r="968" spans="1:36" x14ac:dyDescent="0.25">
      <c r="A968" s="4" t="str">
        <f t="shared" si="130"/>
        <v>3C6</v>
      </c>
      <c r="B968" s="2" t="s">
        <v>870</v>
      </c>
      <c r="C968" s="35"/>
      <c r="D968" s="3"/>
      <c r="E968" s="3"/>
      <c r="F968" s="3"/>
      <c r="G968" s="3"/>
      <c r="H968" s="3">
        <f t="shared" si="131"/>
        <v>1</v>
      </c>
      <c r="I968" s="27" t="str" cm="1">
        <f t="array" ref="I968">IF(H968=0,INDEX(Source1!A:A, 32-BIN2DEC(LEFT($B968,5))),"--")</f>
        <v>--</v>
      </c>
      <c r="J968" s="63" t="str">
        <f t="shared" si="127"/>
        <v>--</v>
      </c>
      <c r="K968" s="27" t="str" cm="1">
        <f t="array" ref="K968">IF(H968=0,INDEX(Dest1!A:A,32-BIN2DEC(MID($B968,6,5))),"--")</f>
        <v>--</v>
      </c>
      <c r="L968" s="27">
        <f t="shared" si="132"/>
        <v>1</v>
      </c>
      <c r="M968" s="27" t="str" cm="1">
        <f t="array" ref="M968">IF(AND(I968&lt;&gt;"CONST",L968=0),INDEX(Source2!A:A,16-BIN2DEC(MID($B968,11,4))),"--")</f>
        <v>--</v>
      </c>
      <c r="N968" s="23" t="str" cm="1">
        <f t="array" ref="N968">IF(AND(I968&lt;&gt;"CONST",L968=0),INDEX('D2'!A:A,4-BIN2DEC(MID($B968,15,2))),"--")</f>
        <v>--</v>
      </c>
      <c r="O968" s="6">
        <f t="shared" si="133"/>
        <v>0</v>
      </c>
      <c r="P968" s="6">
        <f t="shared" si="128"/>
        <v>0</v>
      </c>
      <c r="Q968" s="6">
        <f t="shared" si="129"/>
        <v>0</v>
      </c>
      <c r="R968" s="3" t="str" cm="1">
        <f t="array" ref="R968">INDEX(Types!A:A,1+BIN2DEC(MID($B968,20,2)))</f>
        <v>Jump</v>
      </c>
      <c r="S968" s="3" t="str" cm="1">
        <f t="array" ref="S968">IF(R968="ALU",INDEX(ALUOps!A:A,32-BIN2DEC(MID($B968,22,5))),"")</f>
        <v/>
      </c>
      <c r="T968" s="3" t="str" cm="1">
        <f t="array" ref="T968">IF(R968="ALU",INDEX(Tmp!A:A,4-BIN2DEC(MID($B968,27,2))),"")</f>
        <v/>
      </c>
      <c r="U968" s="6" t="str">
        <f t="shared" si="134"/>
        <v/>
      </c>
      <c r="V968" t="str" cm="1">
        <f t="array" ref="V968">IF(R968="Jump",INDEX(Jcond!A:A,16-BIN2DEC(MID($B968,22,4))),"")</f>
        <v>OPC</v>
      </c>
      <c r="W968">
        <f t="shared" si="135"/>
        <v>5</v>
      </c>
      <c r="X968" s="5" t="str" cm="1">
        <f t="array" ref="X968">IF(R968="Control",INDEX(IC!A:A,16-BIN2DEC(MID($B968,21,4))),"")</f>
        <v/>
      </c>
      <c r="Y968" s="5" t="str" cm="1">
        <f t="array" ref="Y968">IF(X968="CALL",INDEX(Subroutines!A:A,32-BIN2DEC(MID($B968,25,5))),"")</f>
        <v/>
      </c>
      <c r="Z968" s="5" t="str" cm="1">
        <f t="array" ref="Z968">IF(R968="Control",INDEX(EC!A:A,8-BIN2DEC(MID($B968,25,3))),"")</f>
        <v/>
      </c>
      <c r="AA968" s="5" t="str" cm="1">
        <f t="array" ref="AA968">IF(R968="Control",INDEX(SR!A:A,4-BIN2DEC(MID($B968,28,2))),"")</f>
        <v/>
      </c>
    </row>
    <row r="969" spans="1:36" x14ac:dyDescent="0.25">
      <c r="A969" s="4" t="str">
        <f t="shared" si="130"/>
        <v>3C7</v>
      </c>
      <c r="B969" s="2" t="s">
        <v>39</v>
      </c>
      <c r="C969" s="35"/>
      <c r="D969" s="3"/>
      <c r="E969" s="3"/>
      <c r="F969" s="3"/>
      <c r="G969" s="3"/>
      <c r="H969" s="3">
        <f t="shared" si="131"/>
        <v>1</v>
      </c>
      <c r="I969" s="27" t="str" cm="1">
        <f t="array" ref="I969">IF(H969=0,INDEX(Source1!A:A, 32-BIN2DEC(LEFT($B969,5))),"--")</f>
        <v>--</v>
      </c>
      <c r="J969" s="63" t="str">
        <f t="shared" si="127"/>
        <v>--</v>
      </c>
      <c r="K969" s="27" t="str" cm="1">
        <f t="array" ref="K969">IF(H969=0,INDEX(Dest1!A:A,32-BIN2DEC(MID($B969,6,5))),"--")</f>
        <v>--</v>
      </c>
      <c r="L969" s="27">
        <f t="shared" si="132"/>
        <v>1</v>
      </c>
      <c r="M969" s="27" t="str" cm="1">
        <f t="array" ref="M969">IF(AND(I969&lt;&gt;"CONST",L969=0),INDEX(Source2!A:A,16-BIN2DEC(MID($B969,11,4))),"--")</f>
        <v>--</v>
      </c>
      <c r="N969" s="23" t="str" cm="1">
        <f t="array" ref="N969">IF(AND(I969&lt;&gt;"CONST",L969=0),INDEX('D2'!A:A,4-BIN2DEC(MID($B969,15,2))),"--")</f>
        <v>--</v>
      </c>
      <c r="O969" s="6">
        <f t="shared" si="133"/>
        <v>0</v>
      </c>
      <c r="P969" s="6">
        <f t="shared" si="128"/>
        <v>0</v>
      </c>
      <c r="Q969" s="6">
        <f t="shared" si="129"/>
        <v>1</v>
      </c>
      <c r="R969" s="3" t="str" cm="1">
        <f t="array" ref="R969">INDEX(Types!A:A,1+BIN2DEC(MID($B969,20,2)))</f>
        <v>Control</v>
      </c>
      <c r="S969" s="3" t="str" cm="1">
        <f t="array" ref="S969">IF(R969="ALU",INDEX(ALUOps!A:A,32-BIN2DEC(MID($B969,22,5))),"")</f>
        <v/>
      </c>
      <c r="T969" s="3" t="str" cm="1">
        <f t="array" ref="T969">IF(R969="ALU",INDEX(Tmp!A:A,4-BIN2DEC(MID($B969,27,2))),"")</f>
        <v/>
      </c>
      <c r="U969" s="6" t="str">
        <f t="shared" si="134"/>
        <v/>
      </c>
      <c r="V969" t="str" cm="1">
        <f t="array" ref="V969">IF(R969="Jump",INDEX(Jcond!A:A,16-BIN2DEC(MID($B969,22,4))),"")</f>
        <v/>
      </c>
      <c r="W969" t="str">
        <f t="shared" si="135"/>
        <v/>
      </c>
      <c r="X969" s="5" t="str" cm="1">
        <f t="array" ref="X969">IF(R969="Control",INDEX(IC!A:A,16-BIN2DEC(MID($B969,21,4))),"")</f>
        <v>--</v>
      </c>
      <c r="Y969" s="5" t="str" cm="1">
        <f t="array" ref="Y969">IF(X969="CALL",INDEX(Subroutines!A:A,32-BIN2DEC(MID($B969,25,5))),"")</f>
        <v/>
      </c>
      <c r="Z969" s="5" t="str" cm="1">
        <f t="array" ref="Z969">IF(R969="Control",INDEX(EC!A:A,8-BIN2DEC(MID($B969,25,3))),"")</f>
        <v>--</v>
      </c>
      <c r="AA969" s="5" t="str" cm="1">
        <f t="array" ref="AA969">IF(R969="Control",INDEX(SR!A:A,4-BIN2DEC(MID($B969,28,2))),"")</f>
        <v>--</v>
      </c>
    </row>
    <row r="970" spans="1:36" x14ac:dyDescent="0.25">
      <c r="A970" s="4" t="str">
        <f t="shared" si="130"/>
        <v>3C8</v>
      </c>
      <c r="B970" s="2" t="s">
        <v>4</v>
      </c>
      <c r="C970" s="35"/>
      <c r="D970" s="2" t="s">
        <v>881</v>
      </c>
      <c r="E970" s="2" t="s">
        <v>936</v>
      </c>
      <c r="F970" s="2" t="s">
        <v>928</v>
      </c>
      <c r="G970" s="2"/>
      <c r="H970" s="3">
        <f t="shared" si="131"/>
        <v>1</v>
      </c>
      <c r="I970" s="27" t="str" cm="1">
        <f t="array" ref="I970">IF(H970=0,INDEX(Source1!A:A, 32-BIN2DEC(LEFT($B970,5))),"--")</f>
        <v>--</v>
      </c>
      <c r="J970" s="63" t="str">
        <f t="shared" si="127"/>
        <v>--</v>
      </c>
      <c r="K970" s="27" t="str" cm="1">
        <f t="array" ref="K970">IF(H970=0,INDEX(Dest1!A:A,32-BIN2DEC(MID($B970,6,5))),"--")</f>
        <v>--</v>
      </c>
      <c r="L970" s="27">
        <f t="shared" si="132"/>
        <v>1</v>
      </c>
      <c r="M970" s="27" t="str" cm="1">
        <f t="array" ref="M970">IF(AND(I970&lt;&gt;"CONST",L970=0),INDEX(Source2!A:A,16-BIN2DEC(MID($B970,11,4))),"--")</f>
        <v>--</v>
      </c>
      <c r="N970" s="23" t="str" cm="1">
        <f t="array" ref="N970">IF(AND(I970&lt;&gt;"CONST",L970=0),INDEX('D2'!A:A,4-BIN2DEC(MID($B970,15,2))),"--")</f>
        <v>--</v>
      </c>
      <c r="O970" s="6">
        <f t="shared" si="133"/>
        <v>0</v>
      </c>
      <c r="P970" s="6">
        <f t="shared" si="128"/>
        <v>0</v>
      </c>
      <c r="Q970" s="6">
        <f t="shared" si="129"/>
        <v>0</v>
      </c>
      <c r="R970" s="3" t="str" cm="1">
        <f t="array" ref="R970">INDEX(Types!A:A,1+BIN2DEC(MID($B970,20,2)))</f>
        <v>Control</v>
      </c>
      <c r="S970" s="3" t="str" cm="1">
        <f t="array" ref="S970">IF(R970="ALU",INDEX(ALUOps!A:A,32-BIN2DEC(MID($B970,22,5))),"")</f>
        <v/>
      </c>
      <c r="T970" s="3" t="str" cm="1">
        <f t="array" ref="T970">IF(R970="ALU",INDEX(Tmp!A:A,4-BIN2DEC(MID($B970,27,2))),"")</f>
        <v/>
      </c>
      <c r="U970" s="6" t="str">
        <f t="shared" si="134"/>
        <v/>
      </c>
      <c r="V970" t="str" cm="1">
        <f t="array" ref="V970">IF(R970="Jump",INDEX(Jcond!A:A,16-BIN2DEC(MID($B970,22,4))),"")</f>
        <v/>
      </c>
      <c r="W970" t="str">
        <f t="shared" si="135"/>
        <v/>
      </c>
      <c r="X970" s="5" t="str" cm="1">
        <f t="array" ref="X970">IF(R970="Control",INDEX(IC!A:A,16-BIN2DEC(MID($B970,21,4))),"")</f>
        <v>--</v>
      </c>
      <c r="Y970" s="5" t="str" cm="1">
        <f t="array" ref="Y970">IF(X970="CALL",INDEX(Subroutines!A:A,32-BIN2DEC(MID($B970,25,5))),"")</f>
        <v/>
      </c>
      <c r="Z970" s="5" t="str" cm="1">
        <f t="array" ref="Z970">IF(R970="Control",INDEX(EC!A:A,8-BIN2DEC(MID($B970,25,3))),"")</f>
        <v>--</v>
      </c>
      <c r="AA970" s="5" t="str" cm="1">
        <f t="array" ref="AA970">IF(R970="Control",INDEX(SR!A:A,4-BIN2DEC(MID($B970,28,2))),"")</f>
        <v>--</v>
      </c>
      <c r="AJ970" s="1" t="s">
        <v>880</v>
      </c>
    </row>
    <row r="971" spans="1:36" x14ac:dyDescent="0.25">
      <c r="A971" s="4" t="str">
        <f t="shared" si="130"/>
        <v>3C9</v>
      </c>
      <c r="B971" s="2" t="s">
        <v>874</v>
      </c>
      <c r="C971" s="35"/>
      <c r="D971" s="3"/>
      <c r="E971" s="3"/>
      <c r="F971" s="3"/>
      <c r="G971" s="3"/>
      <c r="H971" s="3">
        <f t="shared" si="131"/>
        <v>0</v>
      </c>
      <c r="I971" s="27" t="str" cm="1">
        <f t="array" ref="I971">IF(H971=0,INDEX(Source1!A:A, 32-BIN2DEC(LEFT($B971,5))),"--")</f>
        <v>SIGMA</v>
      </c>
      <c r="J971" s="63" t="str">
        <f t="shared" si="127"/>
        <v>--</v>
      </c>
      <c r="K971" s="27" t="str" cm="1">
        <f t="array" ref="K971">IF(H971=0,INDEX(Dest1!A:A,32-BIN2DEC(MID($B971,6,5))),"--")</f>
        <v>BP</v>
      </c>
      <c r="L971" s="27">
        <f t="shared" si="132"/>
        <v>0</v>
      </c>
      <c r="M971" s="27" t="str" cm="1">
        <f t="array" ref="M971">IF(AND(I971&lt;&gt;"CONST",L971=0),INDEX(Source2!A:A,16-BIN2DEC(MID($B971,11,4))),"--")</f>
        <v>SIGMA</v>
      </c>
      <c r="N971" s="23" t="str" cm="1">
        <f t="array" ref="N971">IF(AND(I971&lt;&gt;"CONST",L971=0),INDEX('D2'!A:A,4-BIN2DEC(MID($B971,15,2))),"--")</f>
        <v>IND</v>
      </c>
      <c r="O971" s="6">
        <f t="shared" si="133"/>
        <v>0</v>
      </c>
      <c r="P971" s="6">
        <f t="shared" si="128"/>
        <v>0</v>
      </c>
      <c r="Q971" s="6">
        <f t="shared" si="129"/>
        <v>0</v>
      </c>
      <c r="R971" s="3" t="str" cm="1">
        <f t="array" ref="R971">INDEX(Types!A:A,1+BIN2DEC(MID($B971,20,2)))</f>
        <v>Control</v>
      </c>
      <c r="S971" s="3" t="str" cm="1">
        <f t="array" ref="S971">IF(R971="ALU",INDEX(ALUOps!A:A,32-BIN2DEC(MID($B971,22,5))),"")</f>
        <v/>
      </c>
      <c r="T971" s="3" t="str" cm="1">
        <f t="array" ref="T971">IF(R971="ALU",INDEX(Tmp!A:A,4-BIN2DEC(MID($B971,27,2))),"")</f>
        <v/>
      </c>
      <c r="U971" s="6" t="str">
        <f t="shared" si="134"/>
        <v/>
      </c>
      <c r="V971" t="str" cm="1">
        <f t="array" ref="V971">IF(R971="Jump",INDEX(Jcond!A:A,16-BIN2DEC(MID($B971,22,4))),"")</f>
        <v/>
      </c>
      <c r="W971" t="str">
        <f t="shared" si="135"/>
        <v/>
      </c>
      <c r="X971" s="5" t="str" cm="1">
        <f t="array" ref="X971">IF(R971="Control",INDEX(IC!A:A,16-BIN2DEC(MID($B971,21,4))),"")</f>
        <v>SUSP</v>
      </c>
      <c r="Y971" s="5" t="str" cm="1">
        <f t="array" ref="Y971">IF(X971="CALL",INDEX(Subroutines!A:A,32-BIN2DEC(MID($B971,25,5))),"")</f>
        <v/>
      </c>
      <c r="Z971" s="5" t="str" cm="1">
        <f t="array" ref="Z971">IF(R971="Control",INDEX(EC!A:A,8-BIN2DEC(MID($B971,25,3))),"")</f>
        <v>--</v>
      </c>
      <c r="AA971" s="5" t="str" cm="1">
        <f t="array" ref="AA971">IF(R971="Control",INDEX(SR!A:A,4-BIN2DEC(MID($B971,28,2))),"")</f>
        <v>--</v>
      </c>
    </row>
    <row r="972" spans="1:36" x14ac:dyDescent="0.25">
      <c r="A972" s="4" t="str">
        <f t="shared" si="130"/>
        <v>3CA</v>
      </c>
      <c r="B972" s="2" t="s">
        <v>875</v>
      </c>
      <c r="C972" s="35"/>
      <c r="D972" s="3"/>
      <c r="E972" s="3"/>
      <c r="F972" s="3"/>
      <c r="G972" s="3"/>
      <c r="H972" s="3">
        <f t="shared" si="131"/>
        <v>0</v>
      </c>
      <c r="I972" s="27" t="str" cm="1">
        <f t="array" ref="I972">IF(H972=0,INDEX(Source1!A:A, 32-BIN2DEC(LEFT($B972,5))),"--")</f>
        <v>PC</v>
      </c>
      <c r="J972" s="63" t="str">
        <f t="shared" si="127"/>
        <v>--</v>
      </c>
      <c r="K972" s="27" t="str" cm="1">
        <f t="array" ref="K972">IF(H972=0,INDEX(Dest1!A:A,32-BIN2DEC(MID($B972,6,5))),"--")</f>
        <v>TEMP</v>
      </c>
      <c r="L972" s="27">
        <f t="shared" si="132"/>
        <v>1</v>
      </c>
      <c r="M972" s="27" t="str" cm="1">
        <f t="array" ref="M972">IF(AND(I972&lt;&gt;"CONST",L972=0),INDEX(Source2!A:A,16-BIN2DEC(MID($B972,11,4))),"--")</f>
        <v>--</v>
      </c>
      <c r="N972" s="23" t="str" cm="1">
        <f t="array" ref="N972">IF(AND(I972&lt;&gt;"CONST",L972=0),INDEX('D2'!A:A,4-BIN2DEC(MID($B972,15,2))),"--")</f>
        <v>--</v>
      </c>
      <c r="O972" s="6">
        <f t="shared" si="133"/>
        <v>0</v>
      </c>
      <c r="P972" s="6">
        <f t="shared" si="128"/>
        <v>0</v>
      </c>
      <c r="Q972" s="6">
        <f t="shared" si="129"/>
        <v>0</v>
      </c>
      <c r="R972" s="3" t="str" cm="1">
        <f t="array" ref="R972">INDEX(Types!A:A,1+BIN2DEC(MID($B972,20,2)))</f>
        <v>Control</v>
      </c>
      <c r="S972" s="3" t="str" cm="1">
        <f t="array" ref="S972">IF(R972="ALU",INDEX(ALUOps!A:A,32-BIN2DEC(MID($B972,22,5))),"")</f>
        <v/>
      </c>
      <c r="T972" s="3" t="str" cm="1">
        <f t="array" ref="T972">IF(R972="ALU",INDEX(Tmp!A:A,4-BIN2DEC(MID($B972,27,2))),"")</f>
        <v/>
      </c>
      <c r="U972" s="6" t="str">
        <f t="shared" si="134"/>
        <v/>
      </c>
      <c r="V972" t="str" cm="1">
        <f t="array" ref="V972">IF(R972="Jump",INDEX(Jcond!A:A,16-BIN2DEC(MID($B972,22,4))),"")</f>
        <v/>
      </c>
      <c r="W972" t="str">
        <f t="shared" si="135"/>
        <v/>
      </c>
      <c r="X972" s="5" t="str" cm="1">
        <f t="array" ref="X972">IF(R972="Control",INDEX(IC!A:A,16-BIN2DEC(MID($B972,21,4))),"")</f>
        <v>--</v>
      </c>
      <c r="Y972" s="5" t="str" cm="1">
        <f t="array" ref="Y972">IF(X972="CALL",INDEX(Subroutines!A:A,32-BIN2DEC(MID($B972,25,5))),"")</f>
        <v/>
      </c>
      <c r="Z972" s="5" t="str" cm="1">
        <f t="array" ref="Z972">IF(R972="Control",INDEX(EC!A:A,8-BIN2DEC(MID($B972,25,3))),"")</f>
        <v>MW</v>
      </c>
      <c r="AA972" s="5" t="str" cm="1">
        <f t="array" ref="AA972">IF(R972="Control",INDEX(SR!A:A,4-BIN2DEC(MID($B972,28,2))),"")</f>
        <v>--</v>
      </c>
    </row>
    <row r="973" spans="1:36" s="9" customFormat="1" ht="15.75" thickBot="1" x14ac:dyDescent="0.3">
      <c r="A973" s="7" t="str">
        <f t="shared" si="130"/>
        <v>3CB</v>
      </c>
      <c r="B973" s="8" t="s">
        <v>548</v>
      </c>
      <c r="C973" s="38"/>
      <c r="D973" s="10"/>
      <c r="E973" s="10"/>
      <c r="F973" s="10"/>
      <c r="G973" s="10"/>
      <c r="H973" s="10">
        <f t="shared" si="131"/>
        <v>0</v>
      </c>
      <c r="I973" s="30" t="str" cm="1">
        <f t="array" ref="I973">IF(H973=0,INDEX(Source1!A:A, 32-BIN2DEC(LEFT($B973,5))),"--")</f>
        <v>tmpA</v>
      </c>
      <c r="J973" s="66" t="str">
        <f t="shared" si="127"/>
        <v>--</v>
      </c>
      <c r="K973" s="30" t="str" cm="1">
        <f t="array" ref="K973">IF(H973=0,INDEX(Dest1!A:A,32-BIN2DEC(MID($B973,6,5))),"--")</f>
        <v>PC</v>
      </c>
      <c r="L973" s="30">
        <f t="shared" si="132"/>
        <v>1</v>
      </c>
      <c r="M973" s="30" t="str" cm="1">
        <f t="array" ref="M973">IF(AND(I973&lt;&gt;"CONST",L973=0),INDEX(Source2!A:A,16-BIN2DEC(MID($B973,11,4))),"--")</f>
        <v>--</v>
      </c>
      <c r="N973" s="26" t="str" cm="1">
        <f t="array" ref="N973">IF(AND(I973&lt;&gt;"CONST",L973=0),INDEX('D2'!A:A,4-BIN2DEC(MID($B973,15,2))),"--")</f>
        <v>--</v>
      </c>
      <c r="O973" s="11">
        <f t="shared" si="133"/>
        <v>0</v>
      </c>
      <c r="P973" s="11">
        <f t="shared" si="128"/>
        <v>0</v>
      </c>
      <c r="Q973" s="11">
        <f t="shared" si="129"/>
        <v>1</v>
      </c>
      <c r="R973" s="10" t="str" cm="1">
        <f t="array" ref="R973">INDEX(Types!A:A,1+BIN2DEC(MID($B973,20,2)))</f>
        <v>Control</v>
      </c>
      <c r="S973" s="10" t="str" cm="1">
        <f t="array" ref="S973">IF(R973="ALU",INDEX(ALUOps!A:A,32-BIN2DEC(MID($B973,22,5))),"")</f>
        <v/>
      </c>
      <c r="T973" s="10" t="str" cm="1">
        <f t="array" ref="T973">IF(R973="ALU",INDEX(Tmp!A:A,4-BIN2DEC(MID($B973,27,2))),"")</f>
        <v/>
      </c>
      <c r="U973" s="11" t="str">
        <f t="shared" si="134"/>
        <v/>
      </c>
      <c r="V973" s="9" t="str" cm="1">
        <f t="array" ref="V973">IF(R973="Jump",INDEX(Jcond!A:A,16-BIN2DEC(MID($B973,22,4))),"")</f>
        <v/>
      </c>
      <c r="W973" s="9" t="str">
        <f t="shared" si="135"/>
        <v/>
      </c>
      <c r="X973" s="54" t="str" cm="1">
        <f t="array" ref="X973">IF(R973="Control",INDEX(IC!A:A,16-BIN2DEC(MID($B973,21,4))),"")</f>
        <v>FLUSH</v>
      </c>
      <c r="Y973" s="54" t="str" cm="1">
        <f t="array" ref="Y973">IF(X973="CALL",INDEX(Subroutines!A:A,32-BIN2DEC(MID($B973,25,5))),"")</f>
        <v/>
      </c>
      <c r="Z973" s="54" t="str" cm="1">
        <f t="array" ref="Z973">IF(R973="Control",INDEX(EC!A:A,8-BIN2DEC(MID($B973,25,3))),"")</f>
        <v>--</v>
      </c>
      <c r="AA973" s="54" t="str" cm="1">
        <f t="array" ref="AA973">IF(R973="Control",INDEX(SR!A:A,4-BIN2DEC(MID($B973,28,2))),"")</f>
        <v>--</v>
      </c>
      <c r="AE973" s="60"/>
    </row>
    <row r="974" spans="1:36" x14ac:dyDescent="0.25">
      <c r="A974" s="4" t="str">
        <f t="shared" si="130"/>
        <v>3CC</v>
      </c>
      <c r="B974" s="2" t="s">
        <v>883</v>
      </c>
      <c r="C974" s="35"/>
      <c r="D974" s="2" t="s">
        <v>882</v>
      </c>
      <c r="E974" s="2" t="s">
        <v>936</v>
      </c>
      <c r="F974" s="2" t="s">
        <v>462</v>
      </c>
      <c r="G974" s="2"/>
      <c r="H974" s="3">
        <f t="shared" si="131"/>
        <v>0</v>
      </c>
      <c r="I974" s="27" t="str" cm="1">
        <f t="array" ref="I974">IF(H974=0,INDEX(Source1!A:A, 32-BIN2DEC(LEFT($B974,5))),"--")</f>
        <v>BP</v>
      </c>
      <c r="J974" s="63" t="str">
        <f t="shared" si="127"/>
        <v>--</v>
      </c>
      <c r="K974" s="27" t="str" cm="1">
        <f t="array" ref="K974">IF(H974=0,INDEX(Dest1!A:A,32-BIN2DEC(MID($B974,6,5))),"--")</f>
        <v>DP</v>
      </c>
      <c r="L974" s="27">
        <f t="shared" si="132"/>
        <v>1</v>
      </c>
      <c r="M974" s="27" t="str" cm="1">
        <f t="array" ref="M974">IF(AND(I974&lt;&gt;"CONST",L974=0),INDEX(Source2!A:A,16-BIN2DEC(MID($B974,11,4))),"--")</f>
        <v>--</v>
      </c>
      <c r="N974" s="23" t="str" cm="1">
        <f t="array" ref="N974">IF(AND(I974&lt;&gt;"CONST",L974=0),INDEX('D2'!A:A,4-BIN2DEC(MID($B974,15,2))),"--")</f>
        <v>--</v>
      </c>
      <c r="O974" s="6">
        <f t="shared" si="133"/>
        <v>0</v>
      </c>
      <c r="P974" s="6">
        <f t="shared" si="128"/>
        <v>0</v>
      </c>
      <c r="Q974" s="6">
        <f t="shared" si="129"/>
        <v>0</v>
      </c>
      <c r="R974" s="3" t="str" cm="1">
        <f t="array" ref="R974">INDEX(Types!A:A,1+BIN2DEC(MID($B974,20,2)))</f>
        <v>Control</v>
      </c>
      <c r="S974" s="3" t="str" cm="1">
        <f t="array" ref="S974">IF(R974="ALU",INDEX(ALUOps!A:A,32-BIN2DEC(MID($B974,22,5))),"")</f>
        <v/>
      </c>
      <c r="T974" s="3" t="str" cm="1">
        <f t="array" ref="T974">IF(R974="ALU",INDEX(Tmp!A:A,4-BIN2DEC(MID($B974,27,2))),"")</f>
        <v/>
      </c>
      <c r="U974" s="6" t="str">
        <f t="shared" si="134"/>
        <v/>
      </c>
      <c r="V974" t="str" cm="1">
        <f t="array" ref="V974">IF(R974="Jump",INDEX(Jcond!A:A,16-BIN2DEC(MID($B974,22,4))),"")</f>
        <v/>
      </c>
      <c r="W974" t="str">
        <f t="shared" si="135"/>
        <v/>
      </c>
      <c r="X974" s="5" t="str" cm="1">
        <f t="array" ref="X974">IF(R974="Control",INDEX(IC!A:A,16-BIN2DEC(MID($B974,21,4))),"")</f>
        <v>SUSP</v>
      </c>
      <c r="Y974" s="5" t="str" cm="1">
        <f t="array" ref="Y974">IF(X974="CALL",INDEX(Subroutines!A:A,32-BIN2DEC(MID($B974,25,5))),"")</f>
        <v/>
      </c>
      <c r="Z974" s="5" t="str" cm="1">
        <f t="array" ref="Z974">IF(R974="Control",INDEX(EC!A:A,8-BIN2DEC(MID($B974,25,3))),"")</f>
        <v>MR</v>
      </c>
      <c r="AA974" s="5" t="str" cm="1">
        <f t="array" ref="AA974">IF(R974="Control",INDEX(SR!A:A,4-BIN2DEC(MID($B974,28,2))),"")</f>
        <v>--</v>
      </c>
      <c r="AC974">
        <v>8080</v>
      </c>
      <c r="AD974" t="s">
        <v>1060</v>
      </c>
      <c r="AJ974" s="1" t="s">
        <v>604</v>
      </c>
    </row>
    <row r="975" spans="1:36" x14ac:dyDescent="0.25">
      <c r="A975" s="4" t="str">
        <f t="shared" si="130"/>
        <v>3CD</v>
      </c>
      <c r="B975" s="2" t="s">
        <v>886</v>
      </c>
      <c r="C975" s="35"/>
      <c r="D975" s="3"/>
      <c r="E975" s="3"/>
      <c r="F975" s="3"/>
      <c r="G975" s="3"/>
      <c r="H975" s="3">
        <f t="shared" si="131"/>
        <v>0</v>
      </c>
      <c r="I975" s="27" t="str" cm="1">
        <f t="array" ref="I975">IF(H975=0,INDEX(Source1!A:A, 32-BIN2DEC(LEFT($B975,5))),"--")</f>
        <v>BP</v>
      </c>
      <c r="J975" s="63" t="str">
        <f t="shared" si="127"/>
        <v>--</v>
      </c>
      <c r="K975" s="27" t="str" cm="1">
        <f t="array" ref="K975">IF(H975=0,INDEX(Dest1!A:A,32-BIN2DEC(MID($B975,6,5))),"--")</f>
        <v>tmpA</v>
      </c>
      <c r="L975" s="27">
        <f t="shared" si="132"/>
        <v>1</v>
      </c>
      <c r="M975" s="27" t="str" cm="1">
        <f t="array" ref="M975">IF(AND(I975&lt;&gt;"CONST",L975=0),INDEX(Source2!A:A,16-BIN2DEC(MID($B975,11,4))),"--")</f>
        <v>--</v>
      </c>
      <c r="N975" s="23" t="str" cm="1">
        <f t="array" ref="N975">IF(AND(I975&lt;&gt;"CONST",L975=0),INDEX('D2'!A:A,4-BIN2DEC(MID($B975,15,2))),"--")</f>
        <v>--</v>
      </c>
      <c r="O975" s="6">
        <f t="shared" si="133"/>
        <v>0</v>
      </c>
      <c r="P975" s="6">
        <f t="shared" si="128"/>
        <v>0</v>
      </c>
      <c r="Q975" s="6">
        <f t="shared" si="129"/>
        <v>0</v>
      </c>
      <c r="R975" s="3" t="str" cm="1">
        <f t="array" ref="R975">INDEX(Types!A:A,1+BIN2DEC(MID($B975,20,2)))</f>
        <v>ALU</v>
      </c>
      <c r="S975" s="3" t="str" cm="1">
        <f t="array" ref="S975">IF(R975="ALU",INDEX(ALUOps!A:A,32-BIN2DEC(MID($B975,22,5))),"")</f>
        <v>INC2</v>
      </c>
      <c r="T975" s="3" t="str" cm="1">
        <f t="array" ref="T975">IF(R975="ALU",INDEX(Tmp!A:A,4-BIN2DEC(MID($B975,27,2))),"")</f>
        <v>tmpA</v>
      </c>
      <c r="U975" s="6">
        <f t="shared" si="134"/>
        <v>0</v>
      </c>
      <c r="V975" t="str" cm="1">
        <f t="array" ref="V975">IF(R975="Jump",INDEX(Jcond!A:A,16-BIN2DEC(MID($B975,22,4))),"")</f>
        <v/>
      </c>
      <c r="W975" t="str">
        <f t="shared" si="135"/>
        <v/>
      </c>
      <c r="X975" s="5" t="str" cm="1">
        <f t="array" ref="X975">IF(R975="Control",INDEX(IC!A:A,16-BIN2DEC(MID($B975,21,4))),"")</f>
        <v/>
      </c>
      <c r="Y975" s="5" t="str" cm="1">
        <f t="array" ref="Y975">IF(X975="CALL",INDEX(Subroutines!A:A,32-BIN2DEC(MID($B975,25,5))),"")</f>
        <v/>
      </c>
      <c r="Z975" s="5" t="str" cm="1">
        <f t="array" ref="Z975">IF(R975="Control",INDEX(EC!A:A,8-BIN2DEC(MID($B975,25,3))),"")</f>
        <v/>
      </c>
      <c r="AA975" s="5" t="str" cm="1">
        <f t="array" ref="AA975">IF(R975="Control",INDEX(SR!A:A,4-BIN2DEC(MID($B975,28,2))),"")</f>
        <v/>
      </c>
    </row>
    <row r="976" spans="1:36" x14ac:dyDescent="0.25">
      <c r="A976" s="4" t="str">
        <f t="shared" si="130"/>
        <v>3CE</v>
      </c>
      <c r="B976" s="2" t="s">
        <v>887</v>
      </c>
      <c r="C976" s="35"/>
      <c r="D976" s="3"/>
      <c r="E976" s="3"/>
      <c r="F976" s="3"/>
      <c r="G976" s="3"/>
      <c r="H976" s="3">
        <f t="shared" si="131"/>
        <v>0</v>
      </c>
      <c r="I976" s="27" t="str" cm="1">
        <f t="array" ref="I976">IF(H976=0,INDEX(Source1!A:A, 32-BIN2DEC(LEFT($B976,5))),"--")</f>
        <v>SIGMA</v>
      </c>
      <c r="J976" s="63" t="str">
        <f t="shared" si="127"/>
        <v>--</v>
      </c>
      <c r="K976" s="27" t="str" cm="1">
        <f t="array" ref="K976">IF(H976=0,INDEX(Dest1!A:A,32-BIN2DEC(MID($B976,6,5))),"--")</f>
        <v>BP</v>
      </c>
      <c r="L976" s="27">
        <f t="shared" si="132"/>
        <v>1</v>
      </c>
      <c r="M976" s="27" t="str" cm="1">
        <f t="array" ref="M976">IF(AND(I976&lt;&gt;"CONST",L976=0),INDEX(Source2!A:A,16-BIN2DEC(MID($B976,11,4))),"--")</f>
        <v>--</v>
      </c>
      <c r="N976" s="23" t="str" cm="1">
        <f t="array" ref="N976">IF(AND(I976&lt;&gt;"CONST",L976=0),INDEX('D2'!A:A,4-BIN2DEC(MID($B976,15,2))),"--")</f>
        <v>--</v>
      </c>
      <c r="O976" s="6">
        <f t="shared" si="133"/>
        <v>0</v>
      </c>
      <c r="P976" s="6">
        <f t="shared" si="128"/>
        <v>0</v>
      </c>
      <c r="Q976" s="6">
        <f t="shared" si="129"/>
        <v>0</v>
      </c>
      <c r="R976" s="3" t="str" cm="1">
        <f t="array" ref="R976">INDEX(Types!A:A,1+BIN2DEC(MID($B976,20,2)))</f>
        <v>Control</v>
      </c>
      <c r="S976" s="3" t="str" cm="1">
        <f t="array" ref="S976">IF(R976="ALU",INDEX(ALUOps!A:A,32-BIN2DEC(MID($B976,22,5))),"")</f>
        <v/>
      </c>
      <c r="T976" s="3" t="str" cm="1">
        <f t="array" ref="T976">IF(R976="ALU",INDEX(Tmp!A:A,4-BIN2DEC(MID($B976,27,2))),"")</f>
        <v/>
      </c>
      <c r="U976" s="6" t="str">
        <f t="shared" si="134"/>
        <v/>
      </c>
      <c r="V976" t="str" cm="1">
        <f t="array" ref="V976">IF(R976="Jump",INDEX(Jcond!A:A,16-BIN2DEC(MID($B976,22,4))),"")</f>
        <v/>
      </c>
      <c r="W976" t="str">
        <f t="shared" si="135"/>
        <v/>
      </c>
      <c r="X976" s="5" t="str" cm="1">
        <f t="array" ref="X976">IF(R976="Control",INDEX(IC!A:A,16-BIN2DEC(MID($B976,21,4))),"")</f>
        <v>--</v>
      </c>
      <c r="Y976" s="5" t="str" cm="1">
        <f t="array" ref="Y976">IF(X976="CALL",INDEX(Subroutines!A:A,32-BIN2DEC(MID($B976,25,5))),"")</f>
        <v/>
      </c>
      <c r="Z976" s="5" t="str" cm="1">
        <f t="array" ref="Z976">IF(R976="Control",INDEX(EC!A:A,8-BIN2DEC(MID($B976,25,3))),"")</f>
        <v>--</v>
      </c>
      <c r="AA976" s="5" t="str" cm="1">
        <f t="array" ref="AA976">IF(R976="Control",INDEX(SR!A:A,4-BIN2DEC(MID($B976,28,2))),"")</f>
        <v>--</v>
      </c>
    </row>
    <row r="977" spans="1:36" s="9" customFormat="1" ht="15.75" thickBot="1" x14ac:dyDescent="0.3">
      <c r="A977" s="7" t="str">
        <f t="shared" si="130"/>
        <v>3CF</v>
      </c>
      <c r="B977" s="8" t="s">
        <v>231</v>
      </c>
      <c r="C977" s="38"/>
      <c r="D977" s="10"/>
      <c r="E977" s="10"/>
      <c r="F977" s="10"/>
      <c r="G977" s="10"/>
      <c r="H977" s="10">
        <f t="shared" si="131"/>
        <v>0</v>
      </c>
      <c r="I977" s="30" t="str" cm="1">
        <f t="array" ref="I977">IF(H977=0,INDEX(Source1!A:A, 32-BIN2DEC(LEFT($B977,5))),"--")</f>
        <v>TEMP</v>
      </c>
      <c r="J977" s="66" t="str">
        <f t="shared" si="127"/>
        <v>--</v>
      </c>
      <c r="K977" s="30" t="str" cm="1">
        <f t="array" ref="K977">IF(H977=0,INDEX(Dest1!A:A,32-BIN2DEC(MID($B977,6,5))),"--")</f>
        <v>PC</v>
      </c>
      <c r="L977" s="30">
        <f t="shared" si="132"/>
        <v>1</v>
      </c>
      <c r="M977" s="30" t="str" cm="1">
        <f t="array" ref="M977">IF(AND(I977&lt;&gt;"CONST",L977=0),INDEX(Source2!A:A,16-BIN2DEC(MID($B977,11,4))),"--")</f>
        <v>--</v>
      </c>
      <c r="N977" s="26" t="str" cm="1">
        <f t="array" ref="N977">IF(AND(I977&lt;&gt;"CONST",L977=0),INDEX('D2'!A:A,4-BIN2DEC(MID($B977,15,2))),"--")</f>
        <v>--</v>
      </c>
      <c r="O977" s="11">
        <f t="shared" si="133"/>
        <v>1</v>
      </c>
      <c r="P977" s="11">
        <f t="shared" si="128"/>
        <v>0</v>
      </c>
      <c r="Q977" s="11">
        <f t="shared" si="129"/>
        <v>1</v>
      </c>
      <c r="R977" s="10" t="str" cm="1">
        <f t="array" ref="R977">INDEX(Types!A:A,1+BIN2DEC(MID($B977,20,2)))</f>
        <v>Control</v>
      </c>
      <c r="S977" s="10" t="str" cm="1">
        <f t="array" ref="S977">IF(R977="ALU",INDEX(ALUOps!A:A,32-BIN2DEC(MID($B977,22,5))),"")</f>
        <v/>
      </c>
      <c r="T977" s="10" t="str" cm="1">
        <f t="array" ref="T977">IF(R977="ALU",INDEX(Tmp!A:A,4-BIN2DEC(MID($B977,27,2))),"")</f>
        <v/>
      </c>
      <c r="U977" s="11" t="str">
        <f t="shared" si="134"/>
        <v/>
      </c>
      <c r="V977" s="9" t="str" cm="1">
        <f t="array" ref="V977">IF(R977="Jump",INDEX(Jcond!A:A,16-BIN2DEC(MID($B977,22,4))),"")</f>
        <v/>
      </c>
      <c r="W977" s="9" t="str">
        <f t="shared" si="135"/>
        <v/>
      </c>
      <c r="X977" s="54" t="str" cm="1">
        <f t="array" ref="X977">IF(R977="Control",INDEX(IC!A:A,16-BIN2DEC(MID($B977,21,4))),"")</f>
        <v>FLUSH</v>
      </c>
      <c r="Y977" s="54" t="str" cm="1">
        <f t="array" ref="Y977">IF(X977="CALL",INDEX(Subroutines!A:A,32-BIN2DEC(MID($B977,25,5))),"")</f>
        <v/>
      </c>
      <c r="Z977" s="54" t="str" cm="1">
        <f t="array" ref="Z977">IF(R977="Control",INDEX(EC!A:A,8-BIN2DEC(MID($B977,25,3))),"")</f>
        <v>--</v>
      </c>
      <c r="AA977" s="54" t="str" cm="1">
        <f t="array" ref="AA977">IF(R977="Control",INDEX(SR!A:A,4-BIN2DEC(MID($B977,28,2))),"")</f>
        <v>--</v>
      </c>
      <c r="AE977" s="60"/>
    </row>
    <row r="978" spans="1:36" x14ac:dyDescent="0.25">
      <c r="A978" s="4" t="str">
        <f t="shared" si="130"/>
        <v>3D0</v>
      </c>
      <c r="B978" s="2" t="s">
        <v>4</v>
      </c>
      <c r="C978" s="35"/>
      <c r="D978" s="2" t="s">
        <v>884</v>
      </c>
      <c r="E978" s="2" t="s">
        <v>936</v>
      </c>
      <c r="F978" s="2" t="s">
        <v>462</v>
      </c>
      <c r="G978" s="2"/>
      <c r="H978" s="3">
        <f t="shared" si="131"/>
        <v>1</v>
      </c>
      <c r="I978" s="27" t="str" cm="1">
        <f t="array" ref="I978">IF(H978=0,INDEX(Source1!A:A, 32-BIN2DEC(LEFT($B978,5))),"--")</f>
        <v>--</v>
      </c>
      <c r="J978" s="63" t="str">
        <f t="shared" si="127"/>
        <v>--</v>
      </c>
      <c r="K978" s="27" t="str" cm="1">
        <f t="array" ref="K978">IF(H978=0,INDEX(Dest1!A:A,32-BIN2DEC(MID($B978,6,5))),"--")</f>
        <v>--</v>
      </c>
      <c r="L978" s="27">
        <f t="shared" si="132"/>
        <v>1</v>
      </c>
      <c r="M978" s="27" t="str" cm="1">
        <f t="array" ref="M978">IF(AND(I978&lt;&gt;"CONST",L978=0),INDEX(Source2!A:A,16-BIN2DEC(MID($B978,11,4))),"--")</f>
        <v>--</v>
      </c>
      <c r="N978" s="23" t="str" cm="1">
        <f t="array" ref="N978">IF(AND(I978&lt;&gt;"CONST",L978=0),INDEX('D2'!A:A,4-BIN2DEC(MID($B978,15,2))),"--")</f>
        <v>--</v>
      </c>
      <c r="O978" s="6">
        <f t="shared" si="133"/>
        <v>0</v>
      </c>
      <c r="P978" s="6">
        <f t="shared" si="128"/>
        <v>0</v>
      </c>
      <c r="Q978" s="6">
        <f t="shared" si="129"/>
        <v>0</v>
      </c>
      <c r="R978" s="3" t="str" cm="1">
        <f t="array" ref="R978">INDEX(Types!A:A,1+BIN2DEC(MID($B978,20,2)))</f>
        <v>Control</v>
      </c>
      <c r="S978" s="3" t="str" cm="1">
        <f t="array" ref="S978">IF(R978="ALU",INDEX(ALUOps!A:A,32-BIN2DEC(MID($B978,22,5))),"")</f>
        <v/>
      </c>
      <c r="T978" s="3" t="str" cm="1">
        <f t="array" ref="T978">IF(R978="ALU",INDEX(Tmp!A:A,4-BIN2DEC(MID($B978,27,2))),"")</f>
        <v/>
      </c>
      <c r="U978" s="6" t="str">
        <f t="shared" si="134"/>
        <v/>
      </c>
      <c r="V978" t="str" cm="1">
        <f t="array" ref="V978">IF(R978="Jump",INDEX(Jcond!A:A,16-BIN2DEC(MID($B978,22,4))),"")</f>
        <v/>
      </c>
      <c r="W978" t="str">
        <f t="shared" si="135"/>
        <v/>
      </c>
      <c r="X978" s="5" t="str" cm="1">
        <f t="array" ref="X978">IF(R978="Control",INDEX(IC!A:A,16-BIN2DEC(MID($B978,21,4))),"")</f>
        <v>--</v>
      </c>
      <c r="Y978" s="5" t="str" cm="1">
        <f t="array" ref="Y978">IF(X978="CALL",INDEX(Subroutines!A:A,32-BIN2DEC(MID($B978,25,5))),"")</f>
        <v/>
      </c>
      <c r="Z978" s="5" t="str" cm="1">
        <f t="array" ref="Z978">IF(R978="Control",INDEX(EC!A:A,8-BIN2DEC(MID($B978,25,3))),"")</f>
        <v>--</v>
      </c>
      <c r="AA978" s="5" t="str" cm="1">
        <f t="array" ref="AA978">IF(R978="Control",INDEX(SR!A:A,4-BIN2DEC(MID($B978,28,2))),"")</f>
        <v>--</v>
      </c>
      <c r="AC978">
        <v>8080</v>
      </c>
      <c r="AD978" t="s">
        <v>1061</v>
      </c>
      <c r="AJ978" s="1" t="s">
        <v>885</v>
      </c>
    </row>
    <row r="979" spans="1:36" x14ac:dyDescent="0.25">
      <c r="A979" s="4" t="str">
        <f t="shared" si="130"/>
        <v>3D1</v>
      </c>
      <c r="B979" s="2" t="s">
        <v>59</v>
      </c>
      <c r="C979" s="35"/>
      <c r="D979" s="3"/>
      <c r="E979" s="3"/>
      <c r="F979" s="3"/>
      <c r="G979" s="3"/>
      <c r="H979" s="3">
        <f t="shared" si="131"/>
        <v>1</v>
      </c>
      <c r="I979" s="27" t="str" cm="1">
        <f t="array" ref="I979">IF(H979=0,INDEX(Source1!A:A, 32-BIN2DEC(LEFT($B979,5))),"--")</f>
        <v>--</v>
      </c>
      <c r="J979" s="63" t="str">
        <f t="shared" si="127"/>
        <v>--</v>
      </c>
      <c r="K979" s="27" t="str" cm="1">
        <f t="array" ref="K979">IF(H979=0,INDEX(Dest1!A:A,32-BIN2DEC(MID($B979,6,5))),"--")</f>
        <v>--</v>
      </c>
      <c r="L979" s="27">
        <f t="shared" si="132"/>
        <v>1</v>
      </c>
      <c r="M979" s="27" t="str" cm="1">
        <f t="array" ref="M979">IF(AND(I979&lt;&gt;"CONST",L979=0),INDEX(Source2!A:A,16-BIN2DEC(MID($B979,11,4))),"--")</f>
        <v>--</v>
      </c>
      <c r="N979" s="23" t="str" cm="1">
        <f t="array" ref="N979">IF(AND(I979&lt;&gt;"CONST",L979=0),INDEX('D2'!A:A,4-BIN2DEC(MID($B979,15,2))),"--")</f>
        <v>--</v>
      </c>
      <c r="O979" s="6">
        <f t="shared" si="133"/>
        <v>0</v>
      </c>
      <c r="P979" s="6">
        <f t="shared" si="128"/>
        <v>0</v>
      </c>
      <c r="Q979" s="6">
        <f t="shared" si="129"/>
        <v>0</v>
      </c>
      <c r="R979" s="3" t="str" cm="1">
        <f t="array" ref="R979">INDEX(Types!A:A,1+BIN2DEC(MID($B979,20,2)))</f>
        <v>Jump</v>
      </c>
      <c r="S979" s="3" t="str" cm="1">
        <f t="array" ref="S979">IF(R979="ALU",INDEX(ALUOps!A:A,32-BIN2DEC(MID($B979,22,5))),"")</f>
        <v/>
      </c>
      <c r="T979" s="3" t="str" cm="1">
        <f t="array" ref="T979">IF(R979="ALU",INDEX(Tmp!A:A,4-BIN2DEC(MID($B979,27,2))),"")</f>
        <v/>
      </c>
      <c r="U979" s="6" t="str">
        <f t="shared" si="134"/>
        <v/>
      </c>
      <c r="V979" t="str" cm="1">
        <f t="array" ref="V979">IF(R979="Jump",INDEX(Jcond!A:A,16-BIN2DEC(MID($B979,22,4))),"")</f>
        <v>OPC</v>
      </c>
      <c r="W979">
        <f t="shared" si="135"/>
        <v>4</v>
      </c>
      <c r="X979" s="5" t="str" cm="1">
        <f t="array" ref="X979">IF(R979="Control",INDEX(IC!A:A,16-BIN2DEC(MID($B979,21,4))),"")</f>
        <v/>
      </c>
      <c r="Y979" s="5" t="str" cm="1">
        <f t="array" ref="Y979">IF(X979="CALL",INDEX(Subroutines!A:A,32-BIN2DEC(MID($B979,25,5))),"")</f>
        <v/>
      </c>
      <c r="Z979" s="5" t="str" cm="1">
        <f t="array" ref="Z979">IF(R979="Control",INDEX(EC!A:A,8-BIN2DEC(MID($B979,25,3))),"")</f>
        <v/>
      </c>
      <c r="AA979" s="5" t="str" cm="1">
        <f t="array" ref="AA979">IF(R979="Control",INDEX(SR!A:A,4-BIN2DEC(MID($B979,28,2))),"")</f>
        <v/>
      </c>
    </row>
    <row r="980" spans="1:36" x14ac:dyDescent="0.25">
      <c r="A980" s="4" t="str">
        <f t="shared" si="130"/>
        <v>3D2</v>
      </c>
      <c r="B980" s="2" t="s">
        <v>39</v>
      </c>
      <c r="C980" s="35"/>
      <c r="D980" s="3"/>
      <c r="E980" s="3"/>
      <c r="F980" s="3"/>
      <c r="G980" s="3"/>
      <c r="H980" s="3">
        <f t="shared" si="131"/>
        <v>1</v>
      </c>
      <c r="I980" s="27" t="str" cm="1">
        <f t="array" ref="I980">IF(H980=0,INDEX(Source1!A:A, 32-BIN2DEC(LEFT($B980,5))),"--")</f>
        <v>--</v>
      </c>
      <c r="J980" s="63" t="str">
        <f t="shared" si="127"/>
        <v>--</v>
      </c>
      <c r="K980" s="27" t="str" cm="1">
        <f t="array" ref="K980">IF(H980=0,INDEX(Dest1!A:A,32-BIN2DEC(MID($B980,6,5))),"--")</f>
        <v>--</v>
      </c>
      <c r="L980" s="27">
        <f t="shared" si="132"/>
        <v>1</v>
      </c>
      <c r="M980" s="27" t="str" cm="1">
        <f t="array" ref="M980">IF(AND(I980&lt;&gt;"CONST",L980=0),INDEX(Source2!A:A,16-BIN2DEC(MID($B980,11,4))),"--")</f>
        <v>--</v>
      </c>
      <c r="N980" s="23" t="str" cm="1">
        <f t="array" ref="N980">IF(AND(I980&lt;&gt;"CONST",L980=0),INDEX('D2'!A:A,4-BIN2DEC(MID($B980,15,2))),"--")</f>
        <v>--</v>
      </c>
      <c r="O980" s="6">
        <f t="shared" si="133"/>
        <v>0</v>
      </c>
      <c r="P980" s="6">
        <f t="shared" si="128"/>
        <v>0</v>
      </c>
      <c r="Q980" s="6">
        <f t="shared" si="129"/>
        <v>1</v>
      </c>
      <c r="R980" s="3" t="str" cm="1">
        <f t="array" ref="R980">INDEX(Types!A:A,1+BIN2DEC(MID($B980,20,2)))</f>
        <v>Control</v>
      </c>
      <c r="S980" s="3" t="str" cm="1">
        <f t="array" ref="S980">IF(R980="ALU",INDEX(ALUOps!A:A,32-BIN2DEC(MID($B980,22,5))),"")</f>
        <v/>
      </c>
      <c r="T980" s="3" t="str" cm="1">
        <f t="array" ref="T980">IF(R980="ALU",INDEX(Tmp!A:A,4-BIN2DEC(MID($B980,27,2))),"")</f>
        <v/>
      </c>
      <c r="U980" s="6" t="str">
        <f t="shared" si="134"/>
        <v/>
      </c>
      <c r="V980" t="str" cm="1">
        <f t="array" ref="V980">IF(R980="Jump",INDEX(Jcond!A:A,16-BIN2DEC(MID($B980,22,4))),"")</f>
        <v/>
      </c>
      <c r="W980" t="str">
        <f t="shared" si="135"/>
        <v/>
      </c>
      <c r="X980" s="5" t="str" cm="1">
        <f t="array" ref="X980">IF(R980="Control",INDEX(IC!A:A,16-BIN2DEC(MID($B980,21,4))),"")</f>
        <v>--</v>
      </c>
      <c r="Y980" s="5" t="str" cm="1">
        <f t="array" ref="Y980">IF(X980="CALL",INDEX(Subroutines!A:A,32-BIN2DEC(MID($B980,25,5))),"")</f>
        <v/>
      </c>
      <c r="Z980" s="5" t="str" cm="1">
        <f t="array" ref="Z980">IF(R980="Control",INDEX(EC!A:A,8-BIN2DEC(MID($B980,25,3))),"")</f>
        <v>--</v>
      </c>
      <c r="AA980" s="5" t="str" cm="1">
        <f t="array" ref="AA980">IF(R980="Control",INDEX(SR!A:A,4-BIN2DEC(MID($B980,28,2))),"")</f>
        <v>--</v>
      </c>
    </row>
    <row r="981" spans="1:36" x14ac:dyDescent="0.25">
      <c r="A981" s="4" t="str">
        <f t="shared" si="130"/>
        <v>3D3</v>
      </c>
      <c r="B981" s="2" t="s">
        <v>4</v>
      </c>
      <c r="C981" s="35"/>
      <c r="D981" s="3"/>
      <c r="E981" s="3"/>
      <c r="F981" s="3"/>
      <c r="G981" s="3"/>
      <c r="H981" s="3">
        <f t="shared" si="131"/>
        <v>1</v>
      </c>
      <c r="I981" s="27" t="str" cm="1">
        <f t="array" ref="I981">IF(H981=0,INDEX(Source1!A:A, 32-BIN2DEC(LEFT($B981,5))),"--")</f>
        <v>--</v>
      </c>
      <c r="J981" s="63" t="str">
        <f t="shared" si="127"/>
        <v>--</v>
      </c>
      <c r="K981" s="27" t="str" cm="1">
        <f t="array" ref="K981">IF(H981=0,INDEX(Dest1!A:A,32-BIN2DEC(MID($B981,6,5))),"--")</f>
        <v>--</v>
      </c>
      <c r="L981" s="27">
        <f t="shared" si="132"/>
        <v>1</v>
      </c>
      <c r="M981" s="27" t="str" cm="1">
        <f t="array" ref="M981">IF(AND(I981&lt;&gt;"CONST",L981=0),INDEX(Source2!A:A,16-BIN2DEC(MID($B981,11,4))),"--")</f>
        <v>--</v>
      </c>
      <c r="N981" s="23" t="str" cm="1">
        <f t="array" ref="N981">IF(AND(I981&lt;&gt;"CONST",L981=0),INDEX('D2'!A:A,4-BIN2DEC(MID($B981,15,2))),"--")</f>
        <v>--</v>
      </c>
      <c r="O981" s="6">
        <f t="shared" si="133"/>
        <v>0</v>
      </c>
      <c r="P981" s="6">
        <f t="shared" si="128"/>
        <v>0</v>
      </c>
      <c r="Q981" s="6">
        <f t="shared" si="129"/>
        <v>0</v>
      </c>
      <c r="R981" s="3" t="str" cm="1">
        <f t="array" ref="R981">INDEX(Types!A:A,1+BIN2DEC(MID($B981,20,2)))</f>
        <v>Control</v>
      </c>
      <c r="S981" s="3" t="str" cm="1">
        <f t="array" ref="S981">IF(R981="ALU",INDEX(ALUOps!A:A,32-BIN2DEC(MID($B981,22,5))),"")</f>
        <v/>
      </c>
      <c r="T981" s="3" t="str" cm="1">
        <f t="array" ref="T981">IF(R981="ALU",INDEX(Tmp!A:A,4-BIN2DEC(MID($B981,27,2))),"")</f>
        <v/>
      </c>
      <c r="U981" s="6" t="str">
        <f t="shared" si="134"/>
        <v/>
      </c>
      <c r="V981" t="str" cm="1">
        <f t="array" ref="V981">IF(R981="Jump",INDEX(Jcond!A:A,16-BIN2DEC(MID($B981,22,4))),"")</f>
        <v/>
      </c>
      <c r="W981" t="str">
        <f t="shared" si="135"/>
        <v/>
      </c>
      <c r="X981" s="5" t="str" cm="1">
        <f t="array" ref="X981">IF(R981="Control",INDEX(IC!A:A,16-BIN2DEC(MID($B981,21,4))),"")</f>
        <v>--</v>
      </c>
      <c r="Y981" s="5" t="str" cm="1">
        <f t="array" ref="Y981">IF(X981="CALL",INDEX(Subroutines!A:A,32-BIN2DEC(MID($B981,25,5))),"")</f>
        <v/>
      </c>
      <c r="Z981" s="5" t="str" cm="1">
        <f t="array" ref="Z981">IF(R981="Control",INDEX(EC!A:A,8-BIN2DEC(MID($B981,25,3))),"")</f>
        <v>--</v>
      </c>
      <c r="AA981" s="5" t="str" cm="1">
        <f t="array" ref="AA981">IF(R981="Control",INDEX(SR!A:A,4-BIN2DEC(MID($B981,28,2))),"")</f>
        <v>--</v>
      </c>
    </row>
    <row r="982" spans="1:36" x14ac:dyDescent="0.25">
      <c r="A982" s="4" t="str">
        <f t="shared" si="130"/>
        <v>3D4</v>
      </c>
      <c r="B982" s="2" t="s">
        <v>883</v>
      </c>
      <c r="C982" s="35"/>
      <c r="D982" s="2" t="s">
        <v>888</v>
      </c>
      <c r="E982" s="2" t="s">
        <v>936</v>
      </c>
      <c r="F982" s="2" t="s">
        <v>928</v>
      </c>
      <c r="G982" s="2"/>
      <c r="H982" s="3">
        <f t="shared" si="131"/>
        <v>0</v>
      </c>
      <c r="I982" s="27" t="str" cm="1">
        <f t="array" ref="I982">IF(H982=0,INDEX(Source1!A:A, 32-BIN2DEC(LEFT($B982,5))),"--")</f>
        <v>BP</v>
      </c>
      <c r="J982" s="63" t="str">
        <f t="shared" si="127"/>
        <v>--</v>
      </c>
      <c r="K982" s="27" t="str" cm="1">
        <f t="array" ref="K982">IF(H982=0,INDEX(Dest1!A:A,32-BIN2DEC(MID($B982,6,5))),"--")</f>
        <v>DP</v>
      </c>
      <c r="L982" s="27">
        <f t="shared" si="132"/>
        <v>1</v>
      </c>
      <c r="M982" s="27" t="str" cm="1">
        <f t="array" ref="M982">IF(AND(I982&lt;&gt;"CONST",L982=0),INDEX(Source2!A:A,16-BIN2DEC(MID($B982,11,4))),"--")</f>
        <v>--</v>
      </c>
      <c r="N982" s="23" t="str" cm="1">
        <f t="array" ref="N982">IF(AND(I982&lt;&gt;"CONST",L982=0),INDEX('D2'!A:A,4-BIN2DEC(MID($B982,15,2))),"--")</f>
        <v>--</v>
      </c>
      <c r="O982" s="6">
        <f t="shared" si="133"/>
        <v>0</v>
      </c>
      <c r="P982" s="6">
        <f t="shared" si="128"/>
        <v>0</v>
      </c>
      <c r="Q982" s="6">
        <f t="shared" si="129"/>
        <v>0</v>
      </c>
      <c r="R982" s="3" t="str" cm="1">
        <f t="array" ref="R982">INDEX(Types!A:A,1+BIN2DEC(MID($B982,20,2)))</f>
        <v>Control</v>
      </c>
      <c r="S982" s="3" t="str" cm="1">
        <f t="array" ref="S982">IF(R982="ALU",INDEX(ALUOps!A:A,32-BIN2DEC(MID($B982,22,5))),"")</f>
        <v/>
      </c>
      <c r="T982" s="3" t="str" cm="1">
        <f t="array" ref="T982">IF(R982="ALU",INDEX(Tmp!A:A,4-BIN2DEC(MID($B982,27,2))),"")</f>
        <v/>
      </c>
      <c r="U982" s="6" t="str">
        <f t="shared" si="134"/>
        <v/>
      </c>
      <c r="V982" t="str" cm="1">
        <f t="array" ref="V982">IF(R982="Jump",INDEX(Jcond!A:A,16-BIN2DEC(MID($B982,22,4))),"")</f>
        <v/>
      </c>
      <c r="W982" t="str">
        <f t="shared" si="135"/>
        <v/>
      </c>
      <c r="X982" s="5" t="str" cm="1">
        <f t="array" ref="X982">IF(R982="Control",INDEX(IC!A:A,16-BIN2DEC(MID($B982,21,4))),"")</f>
        <v>SUSP</v>
      </c>
      <c r="Y982" s="5" t="str" cm="1">
        <f t="array" ref="Y982">IF(X982="CALL",INDEX(Subroutines!A:A,32-BIN2DEC(MID($B982,25,5))),"")</f>
        <v/>
      </c>
      <c r="Z982" s="5" t="str" cm="1">
        <f t="array" ref="Z982">IF(R982="Control",INDEX(EC!A:A,8-BIN2DEC(MID($B982,25,3))),"")</f>
        <v>MR</v>
      </c>
      <c r="AA982" s="5" t="str" cm="1">
        <f t="array" ref="AA982">IF(R982="Control",INDEX(SR!A:A,4-BIN2DEC(MID($B982,28,2))),"")</f>
        <v>--</v>
      </c>
      <c r="AJ982" s="1" t="s">
        <v>885</v>
      </c>
    </row>
    <row r="983" spans="1:36" x14ac:dyDescent="0.25">
      <c r="A983" s="4" t="str">
        <f t="shared" si="130"/>
        <v>3D5</v>
      </c>
      <c r="B983" s="2" t="s">
        <v>886</v>
      </c>
      <c r="C983" s="35"/>
      <c r="D983" s="3"/>
      <c r="E983" s="3"/>
      <c r="F983" s="3"/>
      <c r="G983" s="3"/>
      <c r="H983" s="3">
        <f t="shared" si="131"/>
        <v>0</v>
      </c>
      <c r="I983" s="27" t="str" cm="1">
        <f t="array" ref="I983">IF(H983=0,INDEX(Source1!A:A, 32-BIN2DEC(LEFT($B983,5))),"--")</f>
        <v>BP</v>
      </c>
      <c r="J983" s="63" t="str">
        <f t="shared" si="127"/>
        <v>--</v>
      </c>
      <c r="K983" s="27" t="str" cm="1">
        <f t="array" ref="K983">IF(H983=0,INDEX(Dest1!A:A,32-BIN2DEC(MID($B983,6,5))),"--")</f>
        <v>tmpA</v>
      </c>
      <c r="L983" s="27">
        <f t="shared" si="132"/>
        <v>1</v>
      </c>
      <c r="M983" s="27" t="str" cm="1">
        <f t="array" ref="M983">IF(AND(I983&lt;&gt;"CONST",L983=0),INDEX(Source2!A:A,16-BIN2DEC(MID($B983,11,4))),"--")</f>
        <v>--</v>
      </c>
      <c r="N983" s="23" t="str" cm="1">
        <f t="array" ref="N983">IF(AND(I983&lt;&gt;"CONST",L983=0),INDEX('D2'!A:A,4-BIN2DEC(MID($B983,15,2))),"--")</f>
        <v>--</v>
      </c>
      <c r="O983" s="6">
        <f t="shared" si="133"/>
        <v>0</v>
      </c>
      <c r="P983" s="6">
        <f t="shared" si="128"/>
        <v>0</v>
      </c>
      <c r="Q983" s="6">
        <f t="shared" si="129"/>
        <v>0</v>
      </c>
      <c r="R983" s="3" t="str" cm="1">
        <f t="array" ref="R983">INDEX(Types!A:A,1+BIN2DEC(MID($B983,20,2)))</f>
        <v>ALU</v>
      </c>
      <c r="S983" s="3" t="str" cm="1">
        <f t="array" ref="S983">IF(R983="ALU",INDEX(ALUOps!A:A,32-BIN2DEC(MID($B983,22,5))),"")</f>
        <v>INC2</v>
      </c>
      <c r="T983" s="3" t="str" cm="1">
        <f t="array" ref="T983">IF(R983="ALU",INDEX(Tmp!A:A,4-BIN2DEC(MID($B983,27,2))),"")</f>
        <v>tmpA</v>
      </c>
      <c r="U983" s="6">
        <f t="shared" si="134"/>
        <v>0</v>
      </c>
      <c r="V983" t="str" cm="1">
        <f t="array" ref="V983">IF(R983="Jump",INDEX(Jcond!A:A,16-BIN2DEC(MID($B983,22,4))),"")</f>
        <v/>
      </c>
      <c r="W983" t="str">
        <f t="shared" si="135"/>
        <v/>
      </c>
      <c r="X983" s="5" t="str" cm="1">
        <f t="array" ref="X983">IF(R983="Control",INDEX(IC!A:A,16-BIN2DEC(MID($B983,21,4))),"")</f>
        <v/>
      </c>
      <c r="Y983" s="5" t="str" cm="1">
        <f t="array" ref="Y983">IF(X983="CALL",INDEX(Subroutines!A:A,32-BIN2DEC(MID($B983,25,5))),"")</f>
        <v/>
      </c>
      <c r="Z983" s="5" t="str" cm="1">
        <f t="array" ref="Z983">IF(R983="Control",INDEX(EC!A:A,8-BIN2DEC(MID($B983,25,3))),"")</f>
        <v/>
      </c>
      <c r="AA983" s="5" t="str" cm="1">
        <f t="array" ref="AA983">IF(R983="Control",INDEX(SR!A:A,4-BIN2DEC(MID($B983,28,2))),"")</f>
        <v/>
      </c>
    </row>
    <row r="984" spans="1:36" x14ac:dyDescent="0.25">
      <c r="A984" s="4" t="str">
        <f t="shared" si="130"/>
        <v>3D6</v>
      </c>
      <c r="B984" s="2" t="s">
        <v>887</v>
      </c>
      <c r="C984" s="35"/>
      <c r="D984" s="3"/>
      <c r="E984" s="3"/>
      <c r="F984" s="3"/>
      <c r="G984" s="3"/>
      <c r="H984" s="3">
        <f t="shared" si="131"/>
        <v>0</v>
      </c>
      <c r="I984" s="27" t="str" cm="1">
        <f t="array" ref="I984">IF(H984=0,INDEX(Source1!A:A, 32-BIN2DEC(LEFT($B984,5))),"--")</f>
        <v>SIGMA</v>
      </c>
      <c r="J984" s="63" t="str">
        <f t="shared" si="127"/>
        <v>--</v>
      </c>
      <c r="K984" s="27" t="str" cm="1">
        <f t="array" ref="K984">IF(H984=0,INDEX(Dest1!A:A,32-BIN2DEC(MID($B984,6,5))),"--")</f>
        <v>BP</v>
      </c>
      <c r="L984" s="27">
        <f t="shared" si="132"/>
        <v>1</v>
      </c>
      <c r="M984" s="27" t="str" cm="1">
        <f t="array" ref="M984">IF(AND(I984&lt;&gt;"CONST",L984=0),INDEX(Source2!A:A,16-BIN2DEC(MID($B984,11,4))),"--")</f>
        <v>--</v>
      </c>
      <c r="N984" s="23" t="str" cm="1">
        <f t="array" ref="N984">IF(AND(I984&lt;&gt;"CONST",L984=0),INDEX('D2'!A:A,4-BIN2DEC(MID($B984,15,2))),"--")</f>
        <v>--</v>
      </c>
      <c r="O984" s="6">
        <f t="shared" si="133"/>
        <v>0</v>
      </c>
      <c r="P984" s="6">
        <f t="shared" si="128"/>
        <v>0</v>
      </c>
      <c r="Q984" s="6">
        <f t="shared" si="129"/>
        <v>0</v>
      </c>
      <c r="R984" s="3" t="str" cm="1">
        <f t="array" ref="R984">INDEX(Types!A:A,1+BIN2DEC(MID($B984,20,2)))</f>
        <v>Control</v>
      </c>
      <c r="S984" s="3" t="str" cm="1">
        <f t="array" ref="S984">IF(R984="ALU",INDEX(ALUOps!A:A,32-BIN2DEC(MID($B984,22,5))),"")</f>
        <v/>
      </c>
      <c r="T984" s="3" t="str" cm="1">
        <f t="array" ref="T984">IF(R984="ALU",INDEX(Tmp!A:A,4-BIN2DEC(MID($B984,27,2))),"")</f>
        <v/>
      </c>
      <c r="U984" s="6" t="str">
        <f t="shared" si="134"/>
        <v/>
      </c>
      <c r="V984" t="str" cm="1">
        <f t="array" ref="V984">IF(R984="Jump",INDEX(Jcond!A:A,16-BIN2DEC(MID($B984,22,4))),"")</f>
        <v/>
      </c>
      <c r="W984" t="str">
        <f t="shared" si="135"/>
        <v/>
      </c>
      <c r="X984" s="5" t="str" cm="1">
        <f t="array" ref="X984">IF(R984="Control",INDEX(IC!A:A,16-BIN2DEC(MID($B984,21,4))),"")</f>
        <v>--</v>
      </c>
      <c r="Y984" s="5" t="str" cm="1">
        <f t="array" ref="Y984">IF(X984="CALL",INDEX(Subroutines!A:A,32-BIN2DEC(MID($B984,25,5))),"")</f>
        <v/>
      </c>
      <c r="Z984" s="5" t="str" cm="1">
        <f t="array" ref="Z984">IF(R984="Control",INDEX(EC!A:A,8-BIN2DEC(MID($B984,25,3))),"")</f>
        <v>--</v>
      </c>
      <c r="AA984" s="5" t="str" cm="1">
        <f t="array" ref="AA984">IF(R984="Control",INDEX(SR!A:A,4-BIN2DEC(MID($B984,28,2))),"")</f>
        <v>--</v>
      </c>
    </row>
    <row r="985" spans="1:36" s="9" customFormat="1" ht="15.75" thickBot="1" x14ac:dyDescent="0.3">
      <c r="A985" s="7" t="str">
        <f t="shared" si="130"/>
        <v>3D7</v>
      </c>
      <c r="B985" s="8" t="s">
        <v>231</v>
      </c>
      <c r="C985" s="38"/>
      <c r="D985" s="10"/>
      <c r="E985" s="10"/>
      <c r="F985" s="10"/>
      <c r="G985" s="10"/>
      <c r="H985" s="10">
        <f t="shared" si="131"/>
        <v>0</v>
      </c>
      <c r="I985" s="30" t="str" cm="1">
        <f t="array" ref="I985">IF(H985=0,INDEX(Source1!A:A, 32-BIN2DEC(LEFT($B985,5))),"--")</f>
        <v>TEMP</v>
      </c>
      <c r="J985" s="66" t="str">
        <f t="shared" si="127"/>
        <v>--</v>
      </c>
      <c r="K985" s="30" t="str" cm="1">
        <f t="array" ref="K985">IF(H985=0,INDEX(Dest1!A:A,32-BIN2DEC(MID($B985,6,5))),"--")</f>
        <v>PC</v>
      </c>
      <c r="L985" s="30">
        <f t="shared" si="132"/>
        <v>1</v>
      </c>
      <c r="M985" s="30" t="str" cm="1">
        <f t="array" ref="M985">IF(AND(I985&lt;&gt;"CONST",L985=0),INDEX(Source2!A:A,16-BIN2DEC(MID($B985,11,4))),"--")</f>
        <v>--</v>
      </c>
      <c r="N985" s="26" t="str" cm="1">
        <f t="array" ref="N985">IF(AND(I985&lt;&gt;"CONST",L985=0),INDEX('D2'!A:A,4-BIN2DEC(MID($B985,15,2))),"--")</f>
        <v>--</v>
      </c>
      <c r="O985" s="11">
        <f t="shared" si="133"/>
        <v>1</v>
      </c>
      <c r="P985" s="11">
        <f t="shared" si="128"/>
        <v>0</v>
      </c>
      <c r="Q985" s="11">
        <f t="shared" si="129"/>
        <v>1</v>
      </c>
      <c r="R985" s="10" t="str" cm="1">
        <f t="array" ref="R985">INDEX(Types!A:A,1+BIN2DEC(MID($B985,20,2)))</f>
        <v>Control</v>
      </c>
      <c r="S985" s="10" t="str" cm="1">
        <f t="array" ref="S985">IF(R985="ALU",INDEX(ALUOps!A:A,32-BIN2DEC(MID($B985,22,5))),"")</f>
        <v/>
      </c>
      <c r="T985" s="10" t="str" cm="1">
        <f t="array" ref="T985">IF(R985="ALU",INDEX(Tmp!A:A,4-BIN2DEC(MID($B985,27,2))),"")</f>
        <v/>
      </c>
      <c r="U985" s="11" t="str">
        <f t="shared" si="134"/>
        <v/>
      </c>
      <c r="V985" s="9" t="str" cm="1">
        <f t="array" ref="V985">IF(R985="Jump",INDEX(Jcond!A:A,16-BIN2DEC(MID($B985,22,4))),"")</f>
        <v/>
      </c>
      <c r="W985" s="9" t="str">
        <f t="shared" si="135"/>
        <v/>
      </c>
      <c r="X985" s="54" t="str" cm="1">
        <f t="array" ref="X985">IF(R985="Control",INDEX(IC!A:A,16-BIN2DEC(MID($B985,21,4))),"")</f>
        <v>FLUSH</v>
      </c>
      <c r="Y985" s="54" t="str" cm="1">
        <f t="array" ref="Y985">IF(X985="CALL",INDEX(Subroutines!A:A,32-BIN2DEC(MID($B985,25,5))),"")</f>
        <v/>
      </c>
      <c r="Z985" s="54" t="str" cm="1">
        <f t="array" ref="Z985">IF(R985="Control",INDEX(EC!A:A,8-BIN2DEC(MID($B985,25,3))),"")</f>
        <v>--</v>
      </c>
      <c r="AA985" s="54" t="str" cm="1">
        <f t="array" ref="AA985">IF(R985="Control",INDEX(SR!A:A,4-BIN2DEC(MID($B985,28,2))),"")</f>
        <v>--</v>
      </c>
      <c r="AE985" s="60"/>
    </row>
    <row r="986" spans="1:36" x14ac:dyDescent="0.25">
      <c r="A986" s="4" t="str">
        <f t="shared" si="130"/>
        <v>3D8</v>
      </c>
      <c r="B986" s="2" t="s">
        <v>597</v>
      </c>
      <c r="C986" s="35"/>
      <c r="D986" s="2" t="s">
        <v>889</v>
      </c>
      <c r="E986" s="2" t="s">
        <v>936</v>
      </c>
      <c r="F986" s="2" t="s">
        <v>462</v>
      </c>
      <c r="G986" s="2"/>
      <c r="H986" s="3">
        <f t="shared" si="131"/>
        <v>0</v>
      </c>
      <c r="I986" s="27" t="str" cm="1">
        <f t="array" ref="I986">IF(H986=0,INDEX(Source1!A:A, 32-BIN2DEC(LEFT($B986,5))),"--")</f>
        <v>BP</v>
      </c>
      <c r="J986" s="63" t="str">
        <f t="shared" si="127"/>
        <v>--</v>
      </c>
      <c r="K986" s="27" t="str" cm="1">
        <f t="array" ref="K986">IF(H986=0,INDEX(Dest1!A:A,32-BIN2DEC(MID($B986,6,5))),"--")</f>
        <v>tmpB</v>
      </c>
      <c r="L986" s="27">
        <f t="shared" si="132"/>
        <v>1</v>
      </c>
      <c r="M986" s="27" t="str" cm="1">
        <f t="array" ref="M986">IF(AND(I986&lt;&gt;"CONST",L986=0),INDEX(Source2!A:A,16-BIN2DEC(MID($B986,11,4))),"--")</f>
        <v>--</v>
      </c>
      <c r="N986" s="23" t="str" cm="1">
        <f t="array" ref="N986">IF(AND(I986&lt;&gt;"CONST",L986=0),INDEX('D2'!A:A,4-BIN2DEC(MID($B986,15,2))),"--")</f>
        <v>--</v>
      </c>
      <c r="O986" s="6">
        <f t="shared" si="133"/>
        <v>0</v>
      </c>
      <c r="P986" s="6">
        <f t="shared" si="128"/>
        <v>0</v>
      </c>
      <c r="Q986" s="6">
        <f t="shared" si="129"/>
        <v>0</v>
      </c>
      <c r="R986" s="3" t="str" cm="1">
        <f t="array" ref="R986">INDEX(Types!A:A,1+BIN2DEC(MID($B986,20,2)))</f>
        <v>ALU</v>
      </c>
      <c r="S986" s="3" t="str" cm="1">
        <f t="array" ref="S986">IF(R986="ALU",INDEX(ALUOps!A:A,32-BIN2DEC(MID($B986,22,5))),"")</f>
        <v>DEC2</v>
      </c>
      <c r="T986" s="3" t="str" cm="1">
        <f t="array" ref="T986">IF(R986="ALU",INDEX(Tmp!A:A,4-BIN2DEC(MID($B986,27,2))),"")</f>
        <v>tmpB</v>
      </c>
      <c r="U986" s="6">
        <f t="shared" si="134"/>
        <v>0</v>
      </c>
      <c r="V986" t="str" cm="1">
        <f t="array" ref="V986">IF(R986="Jump",INDEX(Jcond!A:A,16-BIN2DEC(MID($B986,22,4))),"")</f>
        <v/>
      </c>
      <c r="W986" t="str">
        <f t="shared" si="135"/>
        <v/>
      </c>
      <c r="X986" s="5" t="str" cm="1">
        <f t="array" ref="X986">IF(R986="Control",INDEX(IC!A:A,16-BIN2DEC(MID($B986,21,4))),"")</f>
        <v/>
      </c>
      <c r="Y986" s="5" t="str" cm="1">
        <f t="array" ref="Y986">IF(X986="CALL",INDEX(Subroutines!A:A,32-BIN2DEC(MID($B986,25,5))),"")</f>
        <v/>
      </c>
      <c r="Z986" s="5" t="str" cm="1">
        <f t="array" ref="Z986">IF(R986="Control",INDEX(EC!A:A,8-BIN2DEC(MID($B986,25,3))),"")</f>
        <v/>
      </c>
      <c r="AA986" s="5" t="str" cm="1">
        <f t="array" ref="AA986">IF(R986="Control",INDEX(SR!A:A,4-BIN2DEC(MID($B986,28,2))),"")</f>
        <v/>
      </c>
      <c r="AC986">
        <v>8080</v>
      </c>
      <c r="AD986" t="s">
        <v>1063</v>
      </c>
      <c r="AJ986" s="1" t="s">
        <v>890</v>
      </c>
    </row>
    <row r="987" spans="1:36" x14ac:dyDescent="0.25">
      <c r="A987" s="4" t="str">
        <f t="shared" si="130"/>
        <v>3D9</v>
      </c>
      <c r="B987" s="2" t="s">
        <v>893</v>
      </c>
      <c r="C987" s="35"/>
      <c r="D987" s="3"/>
      <c r="E987" s="3"/>
      <c r="F987" s="3"/>
      <c r="G987" s="3"/>
      <c r="H987" s="3">
        <f t="shared" si="131"/>
        <v>0</v>
      </c>
      <c r="I987" s="27" t="str" cm="1">
        <f t="array" ref="I987">IF(H987=0,INDEX(Source1!A:A, 32-BIN2DEC(LEFT($B987,5))),"--")</f>
        <v>SIGMA</v>
      </c>
      <c r="J987" s="63" t="str">
        <f t="shared" si="127"/>
        <v>--</v>
      </c>
      <c r="K987" s="27" t="str" cm="1">
        <f t="array" ref="K987">IF(H987=0,INDEX(Dest1!A:A,32-BIN2DEC(MID($B987,6,5))),"--")</f>
        <v>BP</v>
      </c>
      <c r="L987" s="27">
        <f t="shared" si="132"/>
        <v>0</v>
      </c>
      <c r="M987" s="27" t="str" cm="1">
        <f t="array" ref="M987">IF(AND(I987&lt;&gt;"CONST",L987=0),INDEX(Source2!A:A,16-BIN2DEC(MID($B987,11,4))),"--")</f>
        <v>SIGMA</v>
      </c>
      <c r="N987" s="23" t="str" cm="1">
        <f t="array" ref="N987">IF(AND(I987&lt;&gt;"CONST",L987=0),INDEX('D2'!A:A,4-BIN2DEC(MID($B987,15,2))),"--")</f>
        <v>IND</v>
      </c>
      <c r="O987" s="6">
        <f t="shared" si="133"/>
        <v>0</v>
      </c>
      <c r="P987" s="6">
        <f t="shared" si="128"/>
        <v>0</v>
      </c>
      <c r="Q987" s="6">
        <f t="shared" si="129"/>
        <v>0</v>
      </c>
      <c r="R987" s="3" t="str" cm="1">
        <f t="array" ref="R987">INDEX(Types!A:A,1+BIN2DEC(MID($B987,20,2)))</f>
        <v>Control</v>
      </c>
      <c r="S987" s="3" t="str" cm="1">
        <f t="array" ref="S987">IF(R987="ALU",INDEX(ALUOps!A:A,32-BIN2DEC(MID($B987,22,5))),"")</f>
        <v/>
      </c>
      <c r="T987" s="3" t="str" cm="1">
        <f t="array" ref="T987">IF(R987="ALU",INDEX(Tmp!A:A,4-BIN2DEC(MID($B987,27,2))),"")</f>
        <v/>
      </c>
      <c r="U987" s="6" t="str">
        <f t="shared" si="134"/>
        <v/>
      </c>
      <c r="V987" t="str" cm="1">
        <f t="array" ref="V987">IF(R987="Jump",INDEX(Jcond!A:A,16-BIN2DEC(MID($B987,22,4))),"")</f>
        <v/>
      </c>
      <c r="W987" t="str">
        <f t="shared" si="135"/>
        <v/>
      </c>
      <c r="X987" s="5" t="str" cm="1">
        <f t="array" ref="X987">IF(R987="Control",INDEX(IC!A:A,16-BIN2DEC(MID($B987,21,4))),"")</f>
        <v>--</v>
      </c>
      <c r="Y987" s="5" t="str" cm="1">
        <f t="array" ref="Y987">IF(X987="CALL",INDEX(Subroutines!A:A,32-BIN2DEC(MID($B987,25,5))),"")</f>
        <v/>
      </c>
      <c r="Z987" s="5" t="str" cm="1">
        <f t="array" ref="Z987">IF(R987="Control",INDEX(EC!A:A,8-BIN2DEC(MID($B987,25,3))),"")</f>
        <v>--</v>
      </c>
      <c r="AA987" s="5" t="str" cm="1">
        <f t="array" ref="AA987">IF(R987="Control",INDEX(SR!A:A,4-BIN2DEC(MID($B987,28,2))),"")</f>
        <v>--</v>
      </c>
    </row>
    <row r="988" spans="1:36" x14ac:dyDescent="0.25">
      <c r="A988" s="4" t="str">
        <f t="shared" si="130"/>
        <v>3DA</v>
      </c>
      <c r="B988" s="2" t="s">
        <v>894</v>
      </c>
      <c r="C988" s="35"/>
      <c r="D988" s="3"/>
      <c r="E988" s="3"/>
      <c r="F988" s="3"/>
      <c r="G988" s="3"/>
      <c r="H988" s="3">
        <f t="shared" si="131"/>
        <v>0</v>
      </c>
      <c r="I988" s="27" t="str" cm="1">
        <f t="array" ref="I988">IF(H988=0,INDEX(Source1!A:A, 32-BIN2DEC(LEFT($B988,5))),"--")</f>
        <v>OP2</v>
      </c>
      <c r="J988" s="63" t="str">
        <f t="shared" si="127"/>
        <v>--</v>
      </c>
      <c r="K988" s="27" t="str" cm="1">
        <f t="array" ref="K988">IF(H988=0,INDEX(Dest1!A:A,32-BIN2DEC(MID($B988,6,5))),"--")</f>
        <v>TEMP</v>
      </c>
      <c r="L988" s="27">
        <f t="shared" si="132"/>
        <v>1</v>
      </c>
      <c r="M988" s="27" t="str" cm="1">
        <f t="array" ref="M988">IF(AND(I988&lt;&gt;"CONST",L988=0),INDEX(Source2!A:A,16-BIN2DEC(MID($B988,11,4))),"--")</f>
        <v>--</v>
      </c>
      <c r="N988" s="23" t="str" cm="1">
        <f t="array" ref="N988">IF(AND(I988&lt;&gt;"CONST",L988=0),INDEX('D2'!A:A,4-BIN2DEC(MID($B988,15,2))),"--")</f>
        <v>--</v>
      </c>
      <c r="O988" s="6">
        <f t="shared" si="133"/>
        <v>0</v>
      </c>
      <c r="P988" s="6">
        <f t="shared" si="128"/>
        <v>0</v>
      </c>
      <c r="Q988" s="6">
        <f t="shared" si="129"/>
        <v>1</v>
      </c>
      <c r="R988" s="3" t="str" cm="1">
        <f t="array" ref="R988">INDEX(Types!A:A,1+BIN2DEC(MID($B988,20,2)))</f>
        <v>Control</v>
      </c>
      <c r="S988" s="3" t="str" cm="1">
        <f t="array" ref="S988">IF(R988="ALU",INDEX(ALUOps!A:A,32-BIN2DEC(MID($B988,22,5))),"")</f>
        <v/>
      </c>
      <c r="T988" s="3" t="str" cm="1">
        <f t="array" ref="T988">IF(R988="ALU",INDEX(Tmp!A:A,4-BIN2DEC(MID($B988,27,2))),"")</f>
        <v/>
      </c>
      <c r="U988" s="6" t="str">
        <f t="shared" si="134"/>
        <v/>
      </c>
      <c r="V988" t="str" cm="1">
        <f t="array" ref="V988">IF(R988="Jump",INDEX(Jcond!A:A,16-BIN2DEC(MID($B988,22,4))),"")</f>
        <v/>
      </c>
      <c r="W988" t="str">
        <f t="shared" si="135"/>
        <v/>
      </c>
      <c r="X988" s="5" t="str" cm="1">
        <f t="array" ref="X988">IF(R988="Control",INDEX(IC!A:A,16-BIN2DEC(MID($B988,21,4))),"")</f>
        <v>--</v>
      </c>
      <c r="Y988" s="5" t="str" cm="1">
        <f t="array" ref="Y988">IF(X988="CALL",INDEX(Subroutines!A:A,32-BIN2DEC(MID($B988,25,5))),"")</f>
        <v/>
      </c>
      <c r="Z988" s="5" t="str" cm="1">
        <f t="array" ref="Z988">IF(R988="Control",INDEX(EC!A:A,8-BIN2DEC(MID($B988,25,3))),"")</f>
        <v>MW</v>
      </c>
      <c r="AA988" s="5" t="str" cm="1">
        <f t="array" ref="AA988">IF(R988="Control",INDEX(SR!A:A,4-BIN2DEC(MID($B988,28,2))),"")</f>
        <v>--</v>
      </c>
    </row>
    <row r="989" spans="1:36" s="9" customFormat="1" ht="15.75" thickBot="1" x14ac:dyDescent="0.3">
      <c r="A989" s="7" t="str">
        <f t="shared" si="130"/>
        <v>3DB</v>
      </c>
      <c r="B989" s="8" t="s">
        <v>799</v>
      </c>
      <c r="C989" s="38"/>
      <c r="D989" s="10"/>
      <c r="E989" s="10"/>
      <c r="F989" s="10"/>
      <c r="G989" s="10"/>
      <c r="H989" s="10">
        <f t="shared" si="131"/>
        <v>0</v>
      </c>
      <c r="I989" s="30" t="str" cm="1">
        <f t="array" ref="I989">IF(H989=0,INDEX(Source1!A:A, 32-BIN2DEC(LEFT($B989,5))),"--")</f>
        <v>PC</v>
      </c>
      <c r="J989" s="66" t="str">
        <f t="shared" si="127"/>
        <v>--</v>
      </c>
      <c r="K989" s="30" t="str" cm="1">
        <f t="array" ref="K989">IF(H989=0,INDEX(Dest1!A:A,32-BIN2DEC(MID($B989,6,5))),"--")</f>
        <v>NULL</v>
      </c>
      <c r="L989" s="30">
        <f t="shared" si="132"/>
        <v>1</v>
      </c>
      <c r="M989" s="30" t="str" cm="1">
        <f t="array" ref="M989">IF(AND(I989&lt;&gt;"CONST",L989=0),INDEX(Source2!A:A,16-BIN2DEC(MID($B989,11,4))),"--")</f>
        <v>--</v>
      </c>
      <c r="N989" s="26" t="str" cm="1">
        <f t="array" ref="N989">IF(AND(I989&lt;&gt;"CONST",L989=0),INDEX('D2'!A:A,4-BIN2DEC(MID($B989,15,2))),"--")</f>
        <v>--</v>
      </c>
      <c r="O989" s="11">
        <f t="shared" si="133"/>
        <v>0</v>
      </c>
      <c r="P989" s="11">
        <f t="shared" si="128"/>
        <v>0</v>
      </c>
      <c r="Q989" s="11">
        <f t="shared" si="129"/>
        <v>0</v>
      </c>
      <c r="R989" s="10" t="str" cm="1">
        <f t="array" ref="R989">INDEX(Types!A:A,1+BIN2DEC(MID($B989,20,2)))</f>
        <v>Control</v>
      </c>
      <c r="S989" s="10" t="str" cm="1">
        <f t="array" ref="S989">IF(R989="ALU",INDEX(ALUOps!A:A,32-BIN2DEC(MID($B989,22,5))),"")</f>
        <v/>
      </c>
      <c r="T989" s="10" t="str" cm="1">
        <f t="array" ref="T989">IF(R989="ALU",INDEX(Tmp!A:A,4-BIN2DEC(MID($B989,27,2))),"")</f>
        <v/>
      </c>
      <c r="U989" s="11" t="str">
        <f t="shared" si="134"/>
        <v/>
      </c>
      <c r="V989" s="9" t="str" cm="1">
        <f t="array" ref="V989">IF(R989="Jump",INDEX(Jcond!A:A,16-BIN2DEC(MID($B989,22,4))),"")</f>
        <v/>
      </c>
      <c r="W989" s="9" t="str">
        <f t="shared" si="135"/>
        <v/>
      </c>
      <c r="X989" s="54" t="str" cm="1">
        <f t="array" ref="X989">IF(R989="Control",INDEX(IC!A:A,16-BIN2DEC(MID($B989,21,4))),"")</f>
        <v>--</v>
      </c>
      <c r="Y989" s="54" t="str" cm="1">
        <f t="array" ref="Y989">IF(X989="CALL",INDEX(Subroutines!A:A,32-BIN2DEC(MID($B989,25,5))),"")</f>
        <v/>
      </c>
      <c r="Z989" s="54" t="str" cm="1">
        <f t="array" ref="Z989">IF(R989="Control",INDEX(EC!A:A,8-BIN2DEC(MID($B989,25,3))),"")</f>
        <v>--</v>
      </c>
      <c r="AA989" s="54" t="str" cm="1">
        <f t="array" ref="AA989">IF(R989="Control",INDEX(SR!A:A,4-BIN2DEC(MID($B989,28,2))),"")</f>
        <v>--</v>
      </c>
      <c r="AE989" s="60"/>
    </row>
    <row r="990" spans="1:36" x14ac:dyDescent="0.25">
      <c r="A990" s="4" t="str">
        <f t="shared" si="130"/>
        <v>3DC</v>
      </c>
      <c r="B990" s="2" t="s">
        <v>597</v>
      </c>
      <c r="C990" s="35"/>
      <c r="D990" s="2" t="s">
        <v>891</v>
      </c>
      <c r="E990" s="2" t="s">
        <v>936</v>
      </c>
      <c r="F990" s="2" t="s">
        <v>462</v>
      </c>
      <c r="G990" s="2"/>
      <c r="H990" s="3">
        <f t="shared" si="131"/>
        <v>0</v>
      </c>
      <c r="I990" s="27" t="str" cm="1">
        <f t="array" ref="I990">IF(H990=0,INDEX(Source1!A:A, 32-BIN2DEC(LEFT($B990,5))),"--")</f>
        <v>BP</v>
      </c>
      <c r="J990" s="63" t="str">
        <f t="shared" si="127"/>
        <v>--</v>
      </c>
      <c r="K990" s="27" t="str" cm="1">
        <f t="array" ref="K990">IF(H990=0,INDEX(Dest1!A:A,32-BIN2DEC(MID($B990,6,5))),"--")</f>
        <v>tmpB</v>
      </c>
      <c r="L990" s="27">
        <f t="shared" si="132"/>
        <v>1</v>
      </c>
      <c r="M990" s="27" t="str" cm="1">
        <f t="array" ref="M990">IF(AND(I990&lt;&gt;"CONST",L990=0),INDEX(Source2!A:A,16-BIN2DEC(MID($B990,11,4))),"--")</f>
        <v>--</v>
      </c>
      <c r="N990" s="23" t="str" cm="1">
        <f t="array" ref="N990">IF(AND(I990&lt;&gt;"CONST",L990=0),INDEX('D2'!A:A,4-BIN2DEC(MID($B990,15,2))),"--")</f>
        <v>--</v>
      </c>
      <c r="O990" s="6">
        <f t="shared" si="133"/>
        <v>0</v>
      </c>
      <c r="P990" s="6">
        <f t="shared" si="128"/>
        <v>0</v>
      </c>
      <c r="Q990" s="6">
        <f t="shared" si="129"/>
        <v>0</v>
      </c>
      <c r="R990" s="3" t="str" cm="1">
        <f t="array" ref="R990">INDEX(Types!A:A,1+BIN2DEC(MID($B990,20,2)))</f>
        <v>ALU</v>
      </c>
      <c r="S990" s="3" t="str" cm="1">
        <f t="array" ref="S990">IF(R990="ALU",INDEX(ALUOps!A:A,32-BIN2DEC(MID($B990,22,5))),"")</f>
        <v>DEC2</v>
      </c>
      <c r="T990" s="3" t="str" cm="1">
        <f t="array" ref="T990">IF(R990="ALU",INDEX(Tmp!A:A,4-BIN2DEC(MID($B990,27,2))),"")</f>
        <v>tmpB</v>
      </c>
      <c r="U990" s="6">
        <f t="shared" si="134"/>
        <v>0</v>
      </c>
      <c r="V990" t="str" cm="1">
        <f t="array" ref="V990">IF(R990="Jump",INDEX(Jcond!A:A,16-BIN2DEC(MID($B990,22,4))),"")</f>
        <v/>
      </c>
      <c r="W990" t="str">
        <f t="shared" si="135"/>
        <v/>
      </c>
      <c r="X990" s="5" t="str" cm="1">
        <f t="array" ref="X990">IF(R990="Control",INDEX(IC!A:A,16-BIN2DEC(MID($B990,21,4))),"")</f>
        <v/>
      </c>
      <c r="Y990" s="5" t="str" cm="1">
        <f t="array" ref="Y990">IF(X990="CALL",INDEX(Subroutines!A:A,32-BIN2DEC(MID($B990,25,5))),"")</f>
        <v/>
      </c>
      <c r="Z990" s="5" t="str" cm="1">
        <f t="array" ref="Z990">IF(R990="Control",INDEX(EC!A:A,8-BIN2DEC(MID($B990,25,3))),"")</f>
        <v/>
      </c>
      <c r="AA990" s="5" t="str" cm="1">
        <f t="array" ref="AA990">IF(R990="Control",INDEX(SR!A:A,4-BIN2DEC(MID($B990,28,2))),"")</f>
        <v/>
      </c>
      <c r="AC990">
        <v>8080</v>
      </c>
      <c r="AD990" t="s">
        <v>1064</v>
      </c>
      <c r="AJ990" s="1" t="s">
        <v>892</v>
      </c>
    </row>
    <row r="991" spans="1:36" x14ac:dyDescent="0.25">
      <c r="A991" s="4" t="str">
        <f t="shared" si="130"/>
        <v>3DD</v>
      </c>
      <c r="B991" s="2" t="s">
        <v>893</v>
      </c>
      <c r="C991" s="35"/>
      <c r="D991" s="3"/>
      <c r="E991" s="3"/>
      <c r="F991" s="3"/>
      <c r="G991" s="3"/>
      <c r="H991" s="3">
        <f t="shared" si="131"/>
        <v>0</v>
      </c>
      <c r="I991" s="27" t="str" cm="1">
        <f t="array" ref="I991">IF(H991=0,INDEX(Source1!A:A, 32-BIN2DEC(LEFT($B991,5))),"--")</f>
        <v>SIGMA</v>
      </c>
      <c r="J991" s="63" t="str">
        <f t="shared" si="127"/>
        <v>--</v>
      </c>
      <c r="K991" s="27" t="str" cm="1">
        <f t="array" ref="K991">IF(H991=0,INDEX(Dest1!A:A,32-BIN2DEC(MID($B991,6,5))),"--")</f>
        <v>BP</v>
      </c>
      <c r="L991" s="27">
        <f t="shared" si="132"/>
        <v>0</v>
      </c>
      <c r="M991" s="27" t="str" cm="1">
        <f t="array" ref="M991">IF(AND(I991&lt;&gt;"CONST",L991=0),INDEX(Source2!A:A,16-BIN2DEC(MID($B991,11,4))),"--")</f>
        <v>SIGMA</v>
      </c>
      <c r="N991" s="23" t="str" cm="1">
        <f t="array" ref="N991">IF(AND(I991&lt;&gt;"CONST",L991=0),INDEX('D2'!A:A,4-BIN2DEC(MID($B991,15,2))),"--")</f>
        <v>IND</v>
      </c>
      <c r="O991" s="6">
        <f t="shared" si="133"/>
        <v>0</v>
      </c>
      <c r="P991" s="6">
        <f t="shared" si="128"/>
        <v>0</v>
      </c>
      <c r="Q991" s="6">
        <f t="shared" si="129"/>
        <v>0</v>
      </c>
      <c r="R991" s="3" t="str" cm="1">
        <f t="array" ref="R991">INDEX(Types!A:A,1+BIN2DEC(MID($B991,20,2)))</f>
        <v>Control</v>
      </c>
      <c r="S991" s="3" t="str" cm="1">
        <f t="array" ref="S991">IF(R991="ALU",INDEX(ALUOps!A:A,32-BIN2DEC(MID($B991,22,5))),"")</f>
        <v/>
      </c>
      <c r="T991" s="3" t="str" cm="1">
        <f t="array" ref="T991">IF(R991="ALU",INDEX(Tmp!A:A,4-BIN2DEC(MID($B991,27,2))),"")</f>
        <v/>
      </c>
      <c r="U991" s="6" t="str">
        <f t="shared" si="134"/>
        <v/>
      </c>
      <c r="V991" t="str" cm="1">
        <f t="array" ref="V991">IF(R991="Jump",INDEX(Jcond!A:A,16-BIN2DEC(MID($B991,22,4))),"")</f>
        <v/>
      </c>
      <c r="W991" t="str">
        <f t="shared" si="135"/>
        <v/>
      </c>
      <c r="X991" s="5" t="str" cm="1">
        <f t="array" ref="X991">IF(R991="Control",INDEX(IC!A:A,16-BIN2DEC(MID($B991,21,4))),"")</f>
        <v>--</v>
      </c>
      <c r="Y991" s="5" t="str" cm="1">
        <f t="array" ref="Y991">IF(X991="CALL",INDEX(Subroutines!A:A,32-BIN2DEC(MID($B991,25,5))),"")</f>
        <v/>
      </c>
      <c r="Z991" s="5" t="str" cm="1">
        <f t="array" ref="Z991">IF(R991="Control",INDEX(EC!A:A,8-BIN2DEC(MID($B991,25,3))),"")</f>
        <v>--</v>
      </c>
      <c r="AA991" s="5" t="str" cm="1">
        <f t="array" ref="AA991">IF(R991="Control",INDEX(SR!A:A,4-BIN2DEC(MID($B991,28,2))),"")</f>
        <v>--</v>
      </c>
    </row>
    <row r="992" spans="1:36" x14ac:dyDescent="0.25">
      <c r="A992" s="4" t="str">
        <f t="shared" si="130"/>
        <v>3DE</v>
      </c>
      <c r="B992" s="2" t="s">
        <v>894</v>
      </c>
      <c r="C992" s="35"/>
      <c r="D992" s="3"/>
      <c r="E992" s="3"/>
      <c r="F992" s="3"/>
      <c r="G992" s="3"/>
      <c r="H992" s="3">
        <f t="shared" si="131"/>
        <v>0</v>
      </c>
      <c r="I992" s="27" t="str" cm="1">
        <f t="array" ref="I992">IF(H992=0,INDEX(Source1!A:A, 32-BIN2DEC(LEFT($B992,5))),"--")</f>
        <v>OP2</v>
      </c>
      <c r="J992" s="63" t="str">
        <f t="shared" si="127"/>
        <v>--</v>
      </c>
      <c r="K992" s="27" t="str" cm="1">
        <f t="array" ref="K992">IF(H992=0,INDEX(Dest1!A:A,32-BIN2DEC(MID($B992,6,5))),"--")</f>
        <v>TEMP</v>
      </c>
      <c r="L992" s="27">
        <f t="shared" si="132"/>
        <v>1</v>
      </c>
      <c r="M992" s="27" t="str" cm="1">
        <f t="array" ref="M992">IF(AND(I992&lt;&gt;"CONST",L992=0),INDEX(Source2!A:A,16-BIN2DEC(MID($B992,11,4))),"--")</f>
        <v>--</v>
      </c>
      <c r="N992" s="23" t="str" cm="1">
        <f t="array" ref="N992">IF(AND(I992&lt;&gt;"CONST",L992=0),INDEX('D2'!A:A,4-BIN2DEC(MID($B992,15,2))),"--")</f>
        <v>--</v>
      </c>
      <c r="O992" s="6">
        <f t="shared" si="133"/>
        <v>0</v>
      </c>
      <c r="P992" s="6">
        <f t="shared" si="128"/>
        <v>0</v>
      </c>
      <c r="Q992" s="6">
        <f t="shared" si="129"/>
        <v>1</v>
      </c>
      <c r="R992" s="3" t="str" cm="1">
        <f t="array" ref="R992">INDEX(Types!A:A,1+BIN2DEC(MID($B992,20,2)))</f>
        <v>Control</v>
      </c>
      <c r="S992" s="3" t="str" cm="1">
        <f t="array" ref="S992">IF(R992="ALU",INDEX(ALUOps!A:A,32-BIN2DEC(MID($B992,22,5))),"")</f>
        <v/>
      </c>
      <c r="T992" s="3" t="str" cm="1">
        <f t="array" ref="T992">IF(R992="ALU",INDEX(Tmp!A:A,4-BIN2DEC(MID($B992,27,2))),"")</f>
        <v/>
      </c>
      <c r="U992" s="6" t="str">
        <f t="shared" si="134"/>
        <v/>
      </c>
      <c r="V992" t="str" cm="1">
        <f t="array" ref="V992">IF(R992="Jump",INDEX(Jcond!A:A,16-BIN2DEC(MID($B992,22,4))),"")</f>
        <v/>
      </c>
      <c r="W992" t="str">
        <f t="shared" si="135"/>
        <v/>
      </c>
      <c r="X992" s="5" t="str" cm="1">
        <f t="array" ref="X992">IF(R992="Control",INDEX(IC!A:A,16-BIN2DEC(MID($B992,21,4))),"")</f>
        <v>--</v>
      </c>
      <c r="Y992" s="5" t="str" cm="1">
        <f t="array" ref="Y992">IF(X992="CALL",INDEX(Subroutines!A:A,32-BIN2DEC(MID($B992,25,5))),"")</f>
        <v/>
      </c>
      <c r="Z992" s="5" t="str" cm="1">
        <f t="array" ref="Z992">IF(R992="Control",INDEX(EC!A:A,8-BIN2DEC(MID($B992,25,3))),"")</f>
        <v>MW</v>
      </c>
      <c r="AA992" s="5" t="str" cm="1">
        <f t="array" ref="AA992">IF(R992="Control",INDEX(SR!A:A,4-BIN2DEC(MID($B992,28,2))),"")</f>
        <v>--</v>
      </c>
    </row>
    <row r="993" spans="1:36" s="9" customFormat="1" ht="15.75" thickBot="1" x14ac:dyDescent="0.3">
      <c r="A993" s="7" t="str">
        <f t="shared" si="130"/>
        <v>3DF</v>
      </c>
      <c r="B993" s="8" t="s">
        <v>799</v>
      </c>
      <c r="C993" s="38"/>
      <c r="D993" s="10"/>
      <c r="E993" s="10"/>
      <c r="F993" s="10"/>
      <c r="G993" s="10"/>
      <c r="H993" s="10">
        <f t="shared" si="131"/>
        <v>0</v>
      </c>
      <c r="I993" s="30" t="str" cm="1">
        <f t="array" ref="I993">IF(H993=0,INDEX(Source1!A:A, 32-BIN2DEC(LEFT($B993,5))),"--")</f>
        <v>PC</v>
      </c>
      <c r="J993" s="66" t="str">
        <f t="shared" si="127"/>
        <v>--</v>
      </c>
      <c r="K993" s="30" t="str" cm="1">
        <f t="array" ref="K993">IF(H993=0,INDEX(Dest1!A:A,32-BIN2DEC(MID($B993,6,5))),"--")</f>
        <v>NULL</v>
      </c>
      <c r="L993" s="30">
        <f t="shared" si="132"/>
        <v>1</v>
      </c>
      <c r="M993" s="30" t="str" cm="1">
        <f t="array" ref="M993">IF(AND(I993&lt;&gt;"CONST",L993=0),INDEX(Source2!A:A,16-BIN2DEC(MID($B993,11,4))),"--")</f>
        <v>--</v>
      </c>
      <c r="N993" s="26" t="str" cm="1">
        <f t="array" ref="N993">IF(AND(I993&lt;&gt;"CONST",L993=0),INDEX('D2'!A:A,4-BIN2DEC(MID($B993,15,2))),"--")</f>
        <v>--</v>
      </c>
      <c r="O993" s="11">
        <f t="shared" si="133"/>
        <v>0</v>
      </c>
      <c r="P993" s="11">
        <f t="shared" si="128"/>
        <v>0</v>
      </c>
      <c r="Q993" s="11">
        <f t="shared" si="129"/>
        <v>0</v>
      </c>
      <c r="R993" s="10" t="str" cm="1">
        <f t="array" ref="R993">INDEX(Types!A:A,1+BIN2DEC(MID($B993,20,2)))</f>
        <v>Control</v>
      </c>
      <c r="S993" s="10" t="str" cm="1">
        <f t="array" ref="S993">IF(R993="ALU",INDEX(ALUOps!A:A,32-BIN2DEC(MID($B993,22,5))),"")</f>
        <v/>
      </c>
      <c r="T993" s="10" t="str" cm="1">
        <f t="array" ref="T993">IF(R993="ALU",INDEX(Tmp!A:A,4-BIN2DEC(MID($B993,27,2))),"")</f>
        <v/>
      </c>
      <c r="U993" s="11" t="str">
        <f t="shared" si="134"/>
        <v/>
      </c>
      <c r="V993" s="9" t="str" cm="1">
        <f t="array" ref="V993">IF(R993="Jump",INDEX(Jcond!A:A,16-BIN2DEC(MID($B993,22,4))),"")</f>
        <v/>
      </c>
      <c r="W993" s="9" t="str">
        <f t="shared" si="135"/>
        <v/>
      </c>
      <c r="X993" s="54" t="str" cm="1">
        <f t="array" ref="X993">IF(R993="Control",INDEX(IC!A:A,16-BIN2DEC(MID($B993,21,4))),"")</f>
        <v>--</v>
      </c>
      <c r="Y993" s="54" t="str" cm="1">
        <f t="array" ref="Y993">IF(X993="CALL",INDEX(Subroutines!A:A,32-BIN2DEC(MID($B993,25,5))),"")</f>
        <v/>
      </c>
      <c r="Z993" s="54" t="str" cm="1">
        <f t="array" ref="Z993">IF(R993="Control",INDEX(EC!A:A,8-BIN2DEC(MID($B993,25,3))),"")</f>
        <v>--</v>
      </c>
      <c r="AA993" s="54" t="str" cm="1">
        <f t="array" ref="AA993">IF(R993="Control",INDEX(SR!A:A,4-BIN2DEC(MID($B993,28,2))),"")</f>
        <v>--</v>
      </c>
      <c r="AE993" s="60"/>
    </row>
    <row r="994" spans="1:36" x14ac:dyDescent="0.25">
      <c r="A994" s="4" t="str">
        <f t="shared" si="130"/>
        <v>3E0</v>
      </c>
      <c r="B994" s="2" t="s">
        <v>897</v>
      </c>
      <c r="C994" s="35"/>
      <c r="D994" s="2" t="s">
        <v>895</v>
      </c>
      <c r="E994" s="2" t="s">
        <v>936</v>
      </c>
      <c r="F994" s="2" t="s">
        <v>462</v>
      </c>
      <c r="G994" s="2"/>
      <c r="H994" s="3">
        <f t="shared" si="131"/>
        <v>0</v>
      </c>
      <c r="I994" s="27" t="str" cm="1">
        <f t="array" ref="I994">IF(H994=0,INDEX(Source1!A:A, 32-BIN2DEC(LEFT($B994,5))),"--")</f>
        <v>FLAGS</v>
      </c>
      <c r="J994" s="63" t="str">
        <f t="shared" si="127"/>
        <v>--</v>
      </c>
      <c r="K994" s="27" t="str" cm="1">
        <f t="array" ref="K994">IF(H994=0,INDEX(Dest1!A:A,32-BIN2DEC(MID($B994,6,5))),"--")</f>
        <v>tmpAL</v>
      </c>
      <c r="L994" s="27">
        <f t="shared" si="132"/>
        <v>0</v>
      </c>
      <c r="M994" s="27" t="str" cm="1">
        <f t="array" ref="M994">IF(AND(I994&lt;&gt;"CONST",L994=0),INDEX(Source2!A:A,16-BIN2DEC(MID($B994,11,4))),"--")</f>
        <v>BP</v>
      </c>
      <c r="N994" s="23" t="str" cm="1">
        <f t="array" ref="N994">IF(AND(I994&lt;&gt;"CONST",L994=0),INDEX('D2'!A:A,4-BIN2DEC(MID($B994,15,2))),"--")</f>
        <v>tmpB</v>
      </c>
      <c r="O994" s="6">
        <f t="shared" si="133"/>
        <v>0</v>
      </c>
      <c r="P994" s="6">
        <f t="shared" si="128"/>
        <v>0</v>
      </c>
      <c r="Q994" s="6">
        <f t="shared" si="129"/>
        <v>0</v>
      </c>
      <c r="R994" s="3" t="str" cm="1">
        <f t="array" ref="R994">INDEX(Types!A:A,1+BIN2DEC(MID($B994,20,2)))</f>
        <v>ALU</v>
      </c>
      <c r="S994" s="3" t="str" cm="1">
        <f t="array" ref="S994">IF(R994="ALU",INDEX(ALUOps!A:A,32-BIN2DEC(MID($B994,22,5))),"")</f>
        <v>DEC2</v>
      </c>
      <c r="T994" s="3" t="str" cm="1">
        <f t="array" ref="T994">IF(R994="ALU",INDEX(Tmp!A:A,4-BIN2DEC(MID($B994,27,2))),"")</f>
        <v>tmpB</v>
      </c>
      <c r="U994" s="6">
        <f t="shared" si="134"/>
        <v>0</v>
      </c>
      <c r="V994" t="str" cm="1">
        <f t="array" ref="V994">IF(R994="Jump",INDEX(Jcond!A:A,16-BIN2DEC(MID($B994,22,4))),"")</f>
        <v/>
      </c>
      <c r="W994" t="str">
        <f t="shared" si="135"/>
        <v/>
      </c>
      <c r="X994" s="5" t="str" cm="1">
        <f t="array" ref="X994">IF(R994="Control",INDEX(IC!A:A,16-BIN2DEC(MID($B994,21,4))),"")</f>
        <v/>
      </c>
      <c r="Y994" s="5" t="str" cm="1">
        <f t="array" ref="Y994">IF(X994="CALL",INDEX(Subroutines!A:A,32-BIN2DEC(MID($B994,25,5))),"")</f>
        <v/>
      </c>
      <c r="Z994" s="5" t="str" cm="1">
        <f t="array" ref="Z994">IF(R994="Control",INDEX(EC!A:A,8-BIN2DEC(MID($B994,25,3))),"")</f>
        <v/>
      </c>
      <c r="AA994" s="5" t="str" cm="1">
        <f t="array" ref="AA994">IF(R994="Control",INDEX(SR!A:A,4-BIN2DEC(MID($B994,28,2))),"")</f>
        <v/>
      </c>
      <c r="AC994">
        <v>8080</v>
      </c>
      <c r="AD994" t="s">
        <v>1065</v>
      </c>
      <c r="AJ994" s="1" t="s">
        <v>896</v>
      </c>
    </row>
    <row r="995" spans="1:36" x14ac:dyDescent="0.25">
      <c r="A995" s="4" t="str">
        <f t="shared" si="130"/>
        <v>3E1</v>
      </c>
      <c r="B995" s="2" t="s">
        <v>900</v>
      </c>
      <c r="C995" s="35"/>
      <c r="D995" s="3"/>
      <c r="E995" s="3"/>
      <c r="F995" s="3"/>
      <c r="G995" s="3"/>
      <c r="H995" s="3">
        <f t="shared" si="131"/>
        <v>0</v>
      </c>
      <c r="I995" s="27" t="str" cm="1">
        <f t="array" ref="I995">IF(H995=0,INDEX(Source1!A:A, 32-BIN2DEC(LEFT($B995,5))),"--")</f>
        <v>AH</v>
      </c>
      <c r="J995" s="63" t="str">
        <f t="shared" si="127"/>
        <v>--</v>
      </c>
      <c r="K995" s="27" t="str" cm="1">
        <f t="array" ref="K995">IF(H995=0,INDEX(Dest1!A:A,32-BIN2DEC(MID($B995,6,5))),"--")</f>
        <v>tmpAH</v>
      </c>
      <c r="L995" s="27">
        <f t="shared" si="132"/>
        <v>0</v>
      </c>
      <c r="M995" s="27" t="str" cm="1">
        <f t="array" ref="M995">IF(AND(I995&lt;&gt;"CONST",L995=0),INDEX(Source2!A:A,16-BIN2DEC(MID($B995,11,4))),"--")</f>
        <v>SIGMA</v>
      </c>
      <c r="N995" s="23" t="str" cm="1">
        <f t="array" ref="N995">IF(AND(I995&lt;&gt;"CONST",L995=0),INDEX('D2'!A:A,4-BIN2DEC(MID($B995,15,2))),"--")</f>
        <v>IND</v>
      </c>
      <c r="O995" s="6">
        <f t="shared" si="133"/>
        <v>0</v>
      </c>
      <c r="P995" s="6">
        <f t="shared" si="128"/>
        <v>0</v>
      </c>
      <c r="Q995" s="6">
        <f t="shared" si="129"/>
        <v>0</v>
      </c>
      <c r="R995" s="3" t="str" cm="1">
        <f t="array" ref="R995">INDEX(Types!A:A,1+BIN2DEC(MID($B995,20,2)))</f>
        <v>Control</v>
      </c>
      <c r="S995" s="3" t="str" cm="1">
        <f t="array" ref="S995">IF(R995="ALU",INDEX(ALUOps!A:A,32-BIN2DEC(MID($B995,22,5))),"")</f>
        <v/>
      </c>
      <c r="T995" s="3" t="str" cm="1">
        <f t="array" ref="T995">IF(R995="ALU",INDEX(Tmp!A:A,4-BIN2DEC(MID($B995,27,2))),"")</f>
        <v/>
      </c>
      <c r="U995" s="6" t="str">
        <f t="shared" si="134"/>
        <v/>
      </c>
      <c r="V995" t="str" cm="1">
        <f t="array" ref="V995">IF(R995="Jump",INDEX(Jcond!A:A,16-BIN2DEC(MID($B995,22,4))),"")</f>
        <v/>
      </c>
      <c r="W995" t="str">
        <f t="shared" si="135"/>
        <v/>
      </c>
      <c r="X995" s="5" t="str" cm="1">
        <f t="array" ref="X995">IF(R995="Control",INDEX(IC!A:A,16-BIN2DEC(MID($B995,21,4))),"")</f>
        <v>--</v>
      </c>
      <c r="Y995" s="5" t="str" cm="1">
        <f t="array" ref="Y995">IF(X995="CALL",INDEX(Subroutines!A:A,32-BIN2DEC(MID($B995,25,5))),"")</f>
        <v/>
      </c>
      <c r="Z995" s="5" t="str" cm="1">
        <f t="array" ref="Z995">IF(R995="Control",INDEX(EC!A:A,8-BIN2DEC(MID($B995,25,3))),"")</f>
        <v>--</v>
      </c>
      <c r="AA995" s="5" t="str" cm="1">
        <f t="array" ref="AA995">IF(R995="Control",INDEX(SR!A:A,4-BIN2DEC(MID($B995,28,2))),"")</f>
        <v>--</v>
      </c>
    </row>
    <row r="996" spans="1:36" x14ac:dyDescent="0.25">
      <c r="A996" s="4" t="str">
        <f t="shared" si="130"/>
        <v>3E2</v>
      </c>
      <c r="B996" s="2" t="s">
        <v>901</v>
      </c>
      <c r="C996" s="35"/>
      <c r="D996" s="3"/>
      <c r="E996" s="3"/>
      <c r="F996" s="3"/>
      <c r="G996" s="3"/>
      <c r="H996" s="3">
        <f t="shared" si="131"/>
        <v>0</v>
      </c>
      <c r="I996" s="27" t="str" cm="1">
        <f t="array" ref="I996">IF(H996=0,INDEX(Source1!A:A, 32-BIN2DEC(LEFT($B996,5))),"--")</f>
        <v>tmpA</v>
      </c>
      <c r="J996" s="63" t="str">
        <f t="shared" si="127"/>
        <v>--</v>
      </c>
      <c r="K996" s="27" t="str" cm="1">
        <f t="array" ref="K996">IF(H996=0,INDEX(Dest1!A:A,32-BIN2DEC(MID($B996,6,5))),"--")</f>
        <v>TEMP</v>
      </c>
      <c r="L996" s="27">
        <f t="shared" si="132"/>
        <v>1</v>
      </c>
      <c r="M996" s="27" t="str" cm="1">
        <f t="array" ref="M996">IF(AND(I996&lt;&gt;"CONST",L996=0),INDEX(Source2!A:A,16-BIN2DEC(MID($B996,11,4))),"--")</f>
        <v>--</v>
      </c>
      <c r="N996" s="23" t="str" cm="1">
        <f t="array" ref="N996">IF(AND(I996&lt;&gt;"CONST",L996=0),INDEX('D2'!A:A,4-BIN2DEC(MID($B996,15,2))),"--")</f>
        <v>--</v>
      </c>
      <c r="O996" s="6">
        <f t="shared" si="133"/>
        <v>0</v>
      </c>
      <c r="P996" s="6">
        <f t="shared" si="128"/>
        <v>0</v>
      </c>
      <c r="Q996" s="6">
        <f t="shared" si="129"/>
        <v>1</v>
      </c>
      <c r="R996" s="3" t="str" cm="1">
        <f t="array" ref="R996">INDEX(Types!A:A,1+BIN2DEC(MID($B996,20,2)))</f>
        <v>Control</v>
      </c>
      <c r="S996" s="3" t="str" cm="1">
        <f t="array" ref="S996">IF(R996="ALU",INDEX(ALUOps!A:A,32-BIN2DEC(MID($B996,22,5))),"")</f>
        <v/>
      </c>
      <c r="T996" s="3" t="str" cm="1">
        <f t="array" ref="T996">IF(R996="ALU",INDEX(Tmp!A:A,4-BIN2DEC(MID($B996,27,2))),"")</f>
        <v/>
      </c>
      <c r="U996" s="6" t="str">
        <f t="shared" si="134"/>
        <v/>
      </c>
      <c r="V996" t="str" cm="1">
        <f t="array" ref="V996">IF(R996="Jump",INDEX(Jcond!A:A,16-BIN2DEC(MID($B996,22,4))),"")</f>
        <v/>
      </c>
      <c r="W996" t="str">
        <f t="shared" si="135"/>
        <v/>
      </c>
      <c r="X996" s="5" t="str" cm="1">
        <f t="array" ref="X996">IF(R996="Control",INDEX(IC!A:A,16-BIN2DEC(MID($B996,21,4))),"")</f>
        <v>--</v>
      </c>
      <c r="Y996" s="5" t="str" cm="1">
        <f t="array" ref="Y996">IF(X996="CALL",INDEX(Subroutines!A:A,32-BIN2DEC(MID($B996,25,5))),"")</f>
        <v/>
      </c>
      <c r="Z996" s="5" t="str" cm="1">
        <f t="array" ref="Z996">IF(R996="Control",INDEX(EC!A:A,8-BIN2DEC(MID($B996,25,3))),"")</f>
        <v>MW</v>
      </c>
      <c r="AA996" s="5" t="str" cm="1">
        <f t="array" ref="AA996">IF(R996="Control",INDEX(SR!A:A,4-BIN2DEC(MID($B996,28,2))),"")</f>
        <v>--</v>
      </c>
    </row>
    <row r="997" spans="1:36" s="9" customFormat="1" ht="15.75" thickBot="1" x14ac:dyDescent="0.3">
      <c r="A997" s="7" t="str">
        <f t="shared" si="130"/>
        <v>3E3</v>
      </c>
      <c r="B997" s="8" t="s">
        <v>887</v>
      </c>
      <c r="C997" s="38"/>
      <c r="D997" s="10"/>
      <c r="E997" s="10"/>
      <c r="F997" s="10"/>
      <c r="G997" s="10"/>
      <c r="H997" s="10">
        <f t="shared" si="131"/>
        <v>0</v>
      </c>
      <c r="I997" s="30" t="str" cm="1">
        <f t="array" ref="I997">IF(H997=0,INDEX(Source1!A:A, 32-BIN2DEC(LEFT($B997,5))),"--")</f>
        <v>SIGMA</v>
      </c>
      <c r="J997" s="66" t="str">
        <f t="shared" si="127"/>
        <v>--</v>
      </c>
      <c r="K997" s="30" t="str" cm="1">
        <f t="array" ref="K997">IF(H997=0,INDEX(Dest1!A:A,32-BIN2DEC(MID($B997,6,5))),"--")</f>
        <v>BP</v>
      </c>
      <c r="L997" s="30">
        <f t="shared" si="132"/>
        <v>1</v>
      </c>
      <c r="M997" s="30" t="str" cm="1">
        <f t="array" ref="M997">IF(AND(I997&lt;&gt;"CONST",L997=0),INDEX(Source2!A:A,16-BIN2DEC(MID($B997,11,4))),"--")</f>
        <v>--</v>
      </c>
      <c r="N997" s="26" t="str" cm="1">
        <f t="array" ref="N997">IF(AND(I997&lt;&gt;"CONST",L997=0),INDEX('D2'!A:A,4-BIN2DEC(MID($B997,15,2))),"--")</f>
        <v>--</v>
      </c>
      <c r="O997" s="11">
        <f t="shared" si="133"/>
        <v>0</v>
      </c>
      <c r="P997" s="11">
        <f t="shared" si="128"/>
        <v>0</v>
      </c>
      <c r="Q997" s="11">
        <f t="shared" si="129"/>
        <v>0</v>
      </c>
      <c r="R997" s="10" t="str" cm="1">
        <f t="array" ref="R997">INDEX(Types!A:A,1+BIN2DEC(MID($B997,20,2)))</f>
        <v>Control</v>
      </c>
      <c r="S997" s="10" t="str" cm="1">
        <f t="array" ref="S997">IF(R997="ALU",INDEX(ALUOps!A:A,32-BIN2DEC(MID($B997,22,5))),"")</f>
        <v/>
      </c>
      <c r="T997" s="10" t="str" cm="1">
        <f t="array" ref="T997">IF(R997="ALU",INDEX(Tmp!A:A,4-BIN2DEC(MID($B997,27,2))),"")</f>
        <v/>
      </c>
      <c r="U997" s="11" t="str">
        <f t="shared" si="134"/>
        <v/>
      </c>
      <c r="V997" s="9" t="str" cm="1">
        <f t="array" ref="V997">IF(R997="Jump",INDEX(Jcond!A:A,16-BIN2DEC(MID($B997,22,4))),"")</f>
        <v/>
      </c>
      <c r="W997" s="9" t="str">
        <f t="shared" si="135"/>
        <v/>
      </c>
      <c r="X997" s="54" t="str" cm="1">
        <f t="array" ref="X997">IF(R997="Control",INDEX(IC!A:A,16-BIN2DEC(MID($B997,21,4))),"")</f>
        <v>--</v>
      </c>
      <c r="Y997" s="54" t="str" cm="1">
        <f t="array" ref="Y997">IF(X997="CALL",INDEX(Subroutines!A:A,32-BIN2DEC(MID($B997,25,5))),"")</f>
        <v/>
      </c>
      <c r="Z997" s="54" t="str" cm="1">
        <f t="array" ref="Z997">IF(R997="Control",INDEX(EC!A:A,8-BIN2DEC(MID($B997,25,3))),"")</f>
        <v>--</v>
      </c>
      <c r="AA997" s="54" t="str" cm="1">
        <f t="array" ref="AA997">IF(R997="Control",INDEX(SR!A:A,4-BIN2DEC(MID($B997,28,2))),"")</f>
        <v>--</v>
      </c>
      <c r="AE997" s="60"/>
    </row>
    <row r="998" spans="1:36" x14ac:dyDescent="0.25">
      <c r="A998" s="4" t="str">
        <f t="shared" si="130"/>
        <v>3E4</v>
      </c>
      <c r="B998" s="2" t="s">
        <v>902</v>
      </c>
      <c r="C998" s="35"/>
      <c r="D998" s="2" t="s">
        <v>898</v>
      </c>
      <c r="E998" s="2" t="s">
        <v>936</v>
      </c>
      <c r="F998" s="2" t="s">
        <v>462</v>
      </c>
      <c r="G998" s="2"/>
      <c r="H998" s="3">
        <f t="shared" si="131"/>
        <v>0</v>
      </c>
      <c r="I998" s="27" t="str" cm="1">
        <f t="array" ref="I998">IF(H998=0,INDEX(Source1!A:A, 32-BIN2DEC(LEFT($B998,5))),"--")</f>
        <v>BP</v>
      </c>
      <c r="J998" s="63" t="str">
        <f t="shared" si="127"/>
        <v>--</v>
      </c>
      <c r="K998" s="27" t="str" cm="1">
        <f t="array" ref="K998">IF(H998=0,INDEX(Dest1!A:A,32-BIN2DEC(MID($B998,6,5))),"--")</f>
        <v>DP</v>
      </c>
      <c r="L998" s="27">
        <f t="shared" si="132"/>
        <v>0</v>
      </c>
      <c r="M998" s="27" t="str" cm="1">
        <f t="array" ref="M998">IF(AND(I998&lt;&gt;"CONST",L998=0),INDEX(Source2!A:A,16-BIN2DEC(MID($B998,11,4))),"--")</f>
        <v>BP</v>
      </c>
      <c r="N998" s="23" t="str" cm="1">
        <f t="array" ref="N998">IF(AND(I998&lt;&gt;"CONST",L998=0),INDEX('D2'!A:A,4-BIN2DEC(MID($B998,15,2))),"--")</f>
        <v>tmpA</v>
      </c>
      <c r="O998" s="6">
        <f t="shared" si="133"/>
        <v>0</v>
      </c>
      <c r="P998" s="6">
        <f t="shared" si="128"/>
        <v>0</v>
      </c>
      <c r="Q998" s="6">
        <f t="shared" si="129"/>
        <v>0</v>
      </c>
      <c r="R998" s="3" t="str" cm="1">
        <f t="array" ref="R998">INDEX(Types!A:A,1+BIN2DEC(MID($B998,20,2)))</f>
        <v>Control</v>
      </c>
      <c r="S998" s="3" t="str" cm="1">
        <f t="array" ref="S998">IF(R998="ALU",INDEX(ALUOps!A:A,32-BIN2DEC(MID($B998,22,5))),"")</f>
        <v/>
      </c>
      <c r="T998" s="3" t="str" cm="1">
        <f t="array" ref="T998">IF(R998="ALU",INDEX(Tmp!A:A,4-BIN2DEC(MID($B998,27,2))),"")</f>
        <v/>
      </c>
      <c r="U998" s="6" t="str">
        <f t="shared" si="134"/>
        <v/>
      </c>
      <c r="V998" t="str" cm="1">
        <f t="array" ref="V998">IF(R998="Jump",INDEX(Jcond!A:A,16-BIN2DEC(MID($B998,22,4))),"")</f>
        <v/>
      </c>
      <c r="W998" t="str">
        <f t="shared" si="135"/>
        <v/>
      </c>
      <c r="X998" s="5" t="str" cm="1">
        <f t="array" ref="X998">IF(R998="Control",INDEX(IC!A:A,16-BIN2DEC(MID($B998,21,4))),"")</f>
        <v>--</v>
      </c>
      <c r="Y998" s="5" t="str" cm="1">
        <f t="array" ref="Y998">IF(X998="CALL",INDEX(Subroutines!A:A,32-BIN2DEC(MID($B998,25,5))),"")</f>
        <v/>
      </c>
      <c r="Z998" s="5" t="str" cm="1">
        <f t="array" ref="Z998">IF(R998="Control",INDEX(EC!A:A,8-BIN2DEC(MID($B998,25,3))),"")</f>
        <v>MR</v>
      </c>
      <c r="AA998" s="5" t="str" cm="1">
        <f t="array" ref="AA998">IF(R998="Control",INDEX(SR!A:A,4-BIN2DEC(MID($B998,28,2))),"")</f>
        <v>--</v>
      </c>
      <c r="AC998">
        <v>8080</v>
      </c>
      <c r="AD998" t="s">
        <v>1066</v>
      </c>
      <c r="AJ998" s="1" t="s">
        <v>899</v>
      </c>
    </row>
    <row r="999" spans="1:36" x14ac:dyDescent="0.25">
      <c r="A999" s="4" t="str">
        <f t="shared" si="130"/>
        <v>3E5</v>
      </c>
      <c r="B999" s="2" t="s">
        <v>238</v>
      </c>
      <c r="C999" s="35"/>
      <c r="D999" s="3"/>
      <c r="E999" s="3"/>
      <c r="F999" s="3"/>
      <c r="G999" s="3"/>
      <c r="H999" s="3">
        <f t="shared" si="131"/>
        <v>1</v>
      </c>
      <c r="I999" s="27" t="str" cm="1">
        <f t="array" ref="I999">IF(H999=0,INDEX(Source1!A:A, 32-BIN2DEC(LEFT($B999,5))),"--")</f>
        <v>--</v>
      </c>
      <c r="J999" s="63" t="str">
        <f t="shared" si="127"/>
        <v>--</v>
      </c>
      <c r="K999" s="27" t="str" cm="1">
        <f t="array" ref="K999">IF(H999=0,INDEX(Dest1!A:A,32-BIN2DEC(MID($B999,6,5))),"--")</f>
        <v>--</v>
      </c>
      <c r="L999" s="27">
        <f t="shared" si="132"/>
        <v>1</v>
      </c>
      <c r="M999" s="27" t="str" cm="1">
        <f t="array" ref="M999">IF(AND(I999&lt;&gt;"CONST",L999=0),INDEX(Source2!A:A,16-BIN2DEC(MID($B999,11,4))),"--")</f>
        <v>--</v>
      </c>
      <c r="N999" s="23" t="str" cm="1">
        <f t="array" ref="N999">IF(AND(I999&lt;&gt;"CONST",L999=0),INDEX('D2'!A:A,4-BIN2DEC(MID($B999,15,2))),"--")</f>
        <v>--</v>
      </c>
      <c r="O999" s="6">
        <f t="shared" si="133"/>
        <v>0</v>
      </c>
      <c r="P999" s="6">
        <f t="shared" si="128"/>
        <v>0</v>
      </c>
      <c r="Q999" s="6">
        <f t="shared" si="129"/>
        <v>0</v>
      </c>
      <c r="R999" s="3" t="str" cm="1">
        <f t="array" ref="R999">INDEX(Types!A:A,1+BIN2DEC(MID($B999,20,2)))</f>
        <v>ALU</v>
      </c>
      <c r="S999" s="3" t="str" cm="1">
        <f t="array" ref="S999">IF(R999="ALU",INDEX(ALUOps!A:A,32-BIN2DEC(MID($B999,22,5))),"")</f>
        <v>INC2</v>
      </c>
      <c r="T999" s="3" t="str" cm="1">
        <f t="array" ref="T999">IF(R999="ALU",INDEX(Tmp!A:A,4-BIN2DEC(MID($B999,27,2))),"")</f>
        <v>tmpA</v>
      </c>
      <c r="U999" s="6">
        <f t="shared" si="134"/>
        <v>0</v>
      </c>
      <c r="V999" t="str" cm="1">
        <f t="array" ref="V999">IF(R999="Jump",INDEX(Jcond!A:A,16-BIN2DEC(MID($B999,22,4))),"")</f>
        <v/>
      </c>
      <c r="W999" t="str">
        <f t="shared" si="135"/>
        <v/>
      </c>
      <c r="X999" s="5" t="str" cm="1">
        <f t="array" ref="X999">IF(R999="Control",INDEX(IC!A:A,16-BIN2DEC(MID($B999,21,4))),"")</f>
        <v/>
      </c>
      <c r="Y999" s="5" t="str" cm="1">
        <f t="array" ref="Y999">IF(X999="CALL",INDEX(Subroutines!A:A,32-BIN2DEC(MID($B999,25,5))),"")</f>
        <v/>
      </c>
      <c r="Z999" s="5" t="str" cm="1">
        <f t="array" ref="Z999">IF(R999="Control",INDEX(EC!A:A,8-BIN2DEC(MID($B999,25,3))),"")</f>
        <v/>
      </c>
      <c r="AA999" s="5" t="str" cm="1">
        <f t="array" ref="AA999">IF(R999="Control",INDEX(SR!A:A,4-BIN2DEC(MID($B999,28,2))),"")</f>
        <v/>
      </c>
    </row>
    <row r="1000" spans="1:36" x14ac:dyDescent="0.25">
      <c r="A1000" s="4" t="str">
        <f t="shared" si="130"/>
        <v>3E6</v>
      </c>
      <c r="B1000" s="2" t="s">
        <v>887</v>
      </c>
      <c r="C1000" s="35"/>
      <c r="D1000" s="3"/>
      <c r="E1000" s="3"/>
      <c r="F1000" s="3"/>
      <c r="G1000" s="3"/>
      <c r="H1000" s="3">
        <f t="shared" si="131"/>
        <v>0</v>
      </c>
      <c r="I1000" s="27" t="str" cm="1">
        <f t="array" ref="I1000">IF(H1000=0,INDEX(Source1!A:A, 32-BIN2DEC(LEFT($B1000,5))),"--")</f>
        <v>SIGMA</v>
      </c>
      <c r="J1000" s="63" t="str">
        <f t="shared" si="127"/>
        <v>--</v>
      </c>
      <c r="K1000" s="27" t="str" cm="1">
        <f t="array" ref="K1000">IF(H1000=0,INDEX(Dest1!A:A,32-BIN2DEC(MID($B1000,6,5))),"--")</f>
        <v>BP</v>
      </c>
      <c r="L1000" s="27">
        <f t="shared" si="132"/>
        <v>1</v>
      </c>
      <c r="M1000" s="27" t="str" cm="1">
        <f t="array" ref="M1000">IF(AND(I1000&lt;&gt;"CONST",L1000=0),INDEX(Source2!A:A,16-BIN2DEC(MID($B1000,11,4))),"--")</f>
        <v>--</v>
      </c>
      <c r="N1000" s="23" t="str" cm="1">
        <f t="array" ref="N1000">IF(AND(I1000&lt;&gt;"CONST",L1000=0),INDEX('D2'!A:A,4-BIN2DEC(MID($B1000,15,2))),"--")</f>
        <v>--</v>
      </c>
      <c r="O1000" s="6">
        <f t="shared" si="133"/>
        <v>0</v>
      </c>
      <c r="P1000" s="6">
        <f t="shared" si="128"/>
        <v>0</v>
      </c>
      <c r="Q1000" s="6">
        <f t="shared" si="129"/>
        <v>0</v>
      </c>
      <c r="R1000" s="3" t="str" cm="1">
        <f t="array" ref="R1000">INDEX(Types!A:A,1+BIN2DEC(MID($B1000,20,2)))</f>
        <v>Control</v>
      </c>
      <c r="S1000" s="3" t="str" cm="1">
        <f t="array" ref="S1000">IF(R1000="ALU",INDEX(ALUOps!A:A,32-BIN2DEC(MID($B1000,22,5))),"")</f>
        <v/>
      </c>
      <c r="T1000" s="3" t="str" cm="1">
        <f t="array" ref="T1000">IF(R1000="ALU",INDEX(Tmp!A:A,4-BIN2DEC(MID($B1000,27,2))),"")</f>
        <v/>
      </c>
      <c r="U1000" s="6" t="str">
        <f t="shared" si="134"/>
        <v/>
      </c>
      <c r="V1000" t="str" cm="1">
        <f t="array" ref="V1000">IF(R1000="Jump",INDEX(Jcond!A:A,16-BIN2DEC(MID($B1000,22,4))),"")</f>
        <v/>
      </c>
      <c r="W1000" t="str">
        <f t="shared" si="135"/>
        <v/>
      </c>
      <c r="X1000" s="5" t="str" cm="1">
        <f t="array" ref="X1000">IF(R1000="Control",INDEX(IC!A:A,16-BIN2DEC(MID($B1000,21,4))),"")</f>
        <v>--</v>
      </c>
      <c r="Y1000" s="5" t="str" cm="1">
        <f t="array" ref="Y1000">IF(X1000="CALL",INDEX(Subroutines!A:A,32-BIN2DEC(MID($B1000,25,5))),"")</f>
        <v/>
      </c>
      <c r="Z1000" s="5" t="str" cm="1">
        <f t="array" ref="Z1000">IF(R1000="Control",INDEX(EC!A:A,8-BIN2DEC(MID($B1000,25,3))),"")</f>
        <v>--</v>
      </c>
      <c r="AA1000" s="5" t="str" cm="1">
        <f t="array" ref="AA1000">IF(R1000="Control",INDEX(SR!A:A,4-BIN2DEC(MID($B1000,28,2))),"")</f>
        <v>--</v>
      </c>
    </row>
    <row r="1001" spans="1:36" s="9" customFormat="1" ht="15.75" thickBot="1" x14ac:dyDescent="0.3">
      <c r="A1001" s="7" t="str">
        <f t="shared" si="130"/>
        <v>3E7</v>
      </c>
      <c r="B1001" s="8" t="s">
        <v>16</v>
      </c>
      <c r="C1001" s="38"/>
      <c r="D1001" s="10"/>
      <c r="E1001" s="10"/>
      <c r="F1001" s="10"/>
      <c r="G1001" s="10"/>
      <c r="H1001" s="10">
        <f t="shared" si="131"/>
        <v>0</v>
      </c>
      <c r="I1001" s="30" t="str" cm="1">
        <f t="array" ref="I1001">IF(H1001=0,INDEX(Source1!A:A, 32-BIN2DEC(LEFT($B1001,5))),"--")</f>
        <v>TEMP</v>
      </c>
      <c r="J1001" s="66" t="str">
        <f t="shared" si="127"/>
        <v>--</v>
      </c>
      <c r="K1001" s="30" t="str" cm="1">
        <f t="array" ref="K1001">IF(H1001=0,INDEX(Dest1!A:A,32-BIN2DEC(MID($B1001,6,5))),"--")</f>
        <v>OP2</v>
      </c>
      <c r="L1001" s="30">
        <f t="shared" si="132"/>
        <v>1</v>
      </c>
      <c r="M1001" s="30" t="str" cm="1">
        <f t="array" ref="M1001">IF(AND(I1001&lt;&gt;"CONST",L1001=0),INDEX(Source2!A:A,16-BIN2DEC(MID($B1001,11,4))),"--")</f>
        <v>--</v>
      </c>
      <c r="N1001" s="26" t="str" cm="1">
        <f t="array" ref="N1001">IF(AND(I1001&lt;&gt;"CONST",L1001=0),INDEX('D2'!A:A,4-BIN2DEC(MID($B1001,15,2))),"--")</f>
        <v>--</v>
      </c>
      <c r="O1001" s="11">
        <f t="shared" si="133"/>
        <v>1</v>
      </c>
      <c r="P1001" s="11">
        <f t="shared" si="128"/>
        <v>0</v>
      </c>
      <c r="Q1001" s="11">
        <f t="shared" si="129"/>
        <v>1</v>
      </c>
      <c r="R1001" s="10" t="str" cm="1">
        <f t="array" ref="R1001">INDEX(Types!A:A,1+BIN2DEC(MID($B1001,20,2)))</f>
        <v>Control</v>
      </c>
      <c r="S1001" s="10" t="str" cm="1">
        <f t="array" ref="S1001">IF(R1001="ALU",INDEX(ALUOps!A:A,32-BIN2DEC(MID($B1001,22,5))),"")</f>
        <v/>
      </c>
      <c r="T1001" s="10" t="str" cm="1">
        <f t="array" ref="T1001">IF(R1001="ALU",INDEX(Tmp!A:A,4-BIN2DEC(MID($B1001,27,2))),"")</f>
        <v/>
      </c>
      <c r="U1001" s="11" t="str">
        <f t="shared" si="134"/>
        <v/>
      </c>
      <c r="V1001" s="9" t="str" cm="1">
        <f t="array" ref="V1001">IF(R1001="Jump",INDEX(Jcond!A:A,16-BIN2DEC(MID($B1001,22,4))),"")</f>
        <v/>
      </c>
      <c r="W1001" s="9" t="str">
        <f t="shared" si="135"/>
        <v/>
      </c>
      <c r="X1001" s="54" t="str" cm="1">
        <f t="array" ref="X1001">IF(R1001="Control",INDEX(IC!A:A,16-BIN2DEC(MID($B1001,21,4))),"")</f>
        <v>--</v>
      </c>
      <c r="Y1001" s="54" t="str" cm="1">
        <f t="array" ref="Y1001">IF(X1001="CALL",INDEX(Subroutines!A:A,32-BIN2DEC(MID($B1001,25,5))),"")</f>
        <v/>
      </c>
      <c r="Z1001" s="54" t="str" cm="1">
        <f t="array" ref="Z1001">IF(R1001="Control",INDEX(EC!A:A,8-BIN2DEC(MID($B1001,25,3))),"")</f>
        <v>--</v>
      </c>
      <c r="AA1001" s="54" t="str" cm="1">
        <f t="array" ref="AA1001">IF(R1001="Control",INDEX(SR!A:A,4-BIN2DEC(MID($B1001,28,2))),"")</f>
        <v>--</v>
      </c>
      <c r="AE1001" s="60"/>
    </row>
    <row r="1002" spans="1:36" x14ac:dyDescent="0.25">
      <c r="A1002" s="4" t="str">
        <f t="shared" si="130"/>
        <v>3E8</v>
      </c>
      <c r="B1002" s="2" t="s">
        <v>902</v>
      </c>
      <c r="C1002" s="35"/>
      <c r="D1002" s="2" t="s">
        <v>903</v>
      </c>
      <c r="E1002" s="2" t="s">
        <v>936</v>
      </c>
      <c r="F1002" s="2" t="s">
        <v>462</v>
      </c>
      <c r="G1002" s="2"/>
      <c r="H1002" s="3">
        <f t="shared" si="131"/>
        <v>0</v>
      </c>
      <c r="I1002" s="27" t="str" cm="1">
        <f t="array" ref="I1002">IF(H1002=0,INDEX(Source1!A:A, 32-BIN2DEC(LEFT($B1002,5))),"--")</f>
        <v>BP</v>
      </c>
      <c r="J1002" s="63" t="str">
        <f t="shared" si="127"/>
        <v>--</v>
      </c>
      <c r="K1002" s="27" t="str" cm="1">
        <f t="array" ref="K1002">IF(H1002=0,INDEX(Dest1!A:A,32-BIN2DEC(MID($B1002,6,5))),"--")</f>
        <v>DP</v>
      </c>
      <c r="L1002" s="27">
        <f t="shared" si="132"/>
        <v>0</v>
      </c>
      <c r="M1002" s="27" t="str" cm="1">
        <f t="array" ref="M1002">IF(AND(I1002&lt;&gt;"CONST",L1002=0),INDEX(Source2!A:A,16-BIN2DEC(MID($B1002,11,4))),"--")</f>
        <v>BP</v>
      </c>
      <c r="N1002" s="23" t="str" cm="1">
        <f t="array" ref="N1002">IF(AND(I1002&lt;&gt;"CONST",L1002=0),INDEX('D2'!A:A,4-BIN2DEC(MID($B1002,15,2))),"--")</f>
        <v>tmpA</v>
      </c>
      <c r="O1002" s="6">
        <f t="shared" si="133"/>
        <v>0</v>
      </c>
      <c r="P1002" s="6">
        <f t="shared" si="128"/>
        <v>0</v>
      </c>
      <c r="Q1002" s="6">
        <f t="shared" si="129"/>
        <v>0</v>
      </c>
      <c r="R1002" s="3" t="str" cm="1">
        <f t="array" ref="R1002">INDEX(Types!A:A,1+BIN2DEC(MID($B1002,20,2)))</f>
        <v>Control</v>
      </c>
      <c r="S1002" s="3" t="str" cm="1">
        <f t="array" ref="S1002">IF(R1002="ALU",INDEX(ALUOps!A:A,32-BIN2DEC(MID($B1002,22,5))),"")</f>
        <v/>
      </c>
      <c r="T1002" s="3" t="str" cm="1">
        <f t="array" ref="T1002">IF(R1002="ALU",INDEX(Tmp!A:A,4-BIN2DEC(MID($B1002,27,2))),"")</f>
        <v/>
      </c>
      <c r="U1002" s="6" t="str">
        <f t="shared" si="134"/>
        <v/>
      </c>
      <c r="V1002" t="str" cm="1">
        <f t="array" ref="V1002">IF(R1002="Jump",INDEX(Jcond!A:A,16-BIN2DEC(MID($B1002,22,4))),"")</f>
        <v/>
      </c>
      <c r="W1002" t="str">
        <f t="shared" si="135"/>
        <v/>
      </c>
      <c r="X1002" s="5" t="str" cm="1">
        <f t="array" ref="X1002">IF(R1002="Control",INDEX(IC!A:A,16-BIN2DEC(MID($B1002,21,4))),"")</f>
        <v>--</v>
      </c>
      <c r="Y1002" s="5" t="str" cm="1">
        <f t="array" ref="Y1002">IF(X1002="CALL",INDEX(Subroutines!A:A,32-BIN2DEC(MID($B1002,25,5))),"")</f>
        <v/>
      </c>
      <c r="Z1002" s="5" t="str" cm="1">
        <f t="array" ref="Z1002">IF(R1002="Control",INDEX(EC!A:A,8-BIN2DEC(MID($B1002,25,3))),"")</f>
        <v>MR</v>
      </c>
      <c r="AA1002" s="5" t="str" cm="1">
        <f t="array" ref="AA1002">IF(R1002="Control",INDEX(SR!A:A,4-BIN2DEC(MID($B1002,28,2))),"")</f>
        <v>--</v>
      </c>
      <c r="AC1002">
        <v>8080</v>
      </c>
      <c r="AD1002" t="s">
        <v>1067</v>
      </c>
      <c r="AJ1002" s="1" t="s">
        <v>904</v>
      </c>
    </row>
    <row r="1003" spans="1:36" x14ac:dyDescent="0.25">
      <c r="A1003" s="4" t="str">
        <f t="shared" si="130"/>
        <v>3E9</v>
      </c>
      <c r="B1003" s="2" t="s">
        <v>238</v>
      </c>
      <c r="C1003" s="35"/>
      <c r="D1003" s="3"/>
      <c r="E1003" s="3"/>
      <c r="F1003" s="3"/>
      <c r="G1003" s="3"/>
      <c r="H1003" s="3">
        <f t="shared" si="131"/>
        <v>1</v>
      </c>
      <c r="I1003" s="27" t="str" cm="1">
        <f t="array" ref="I1003">IF(H1003=0,INDEX(Source1!A:A, 32-BIN2DEC(LEFT($B1003,5))),"--")</f>
        <v>--</v>
      </c>
      <c r="J1003" s="63" t="str">
        <f t="shared" si="127"/>
        <v>--</v>
      </c>
      <c r="K1003" s="27" t="str" cm="1">
        <f t="array" ref="K1003">IF(H1003=0,INDEX(Dest1!A:A,32-BIN2DEC(MID($B1003,6,5))),"--")</f>
        <v>--</v>
      </c>
      <c r="L1003" s="27">
        <f t="shared" si="132"/>
        <v>1</v>
      </c>
      <c r="M1003" s="27" t="str" cm="1">
        <f t="array" ref="M1003">IF(AND(I1003&lt;&gt;"CONST",L1003=0),INDEX(Source2!A:A,16-BIN2DEC(MID($B1003,11,4))),"--")</f>
        <v>--</v>
      </c>
      <c r="N1003" s="23" t="str" cm="1">
        <f t="array" ref="N1003">IF(AND(I1003&lt;&gt;"CONST",L1003=0),INDEX('D2'!A:A,4-BIN2DEC(MID($B1003,15,2))),"--")</f>
        <v>--</v>
      </c>
      <c r="O1003" s="6">
        <f t="shared" si="133"/>
        <v>0</v>
      </c>
      <c r="P1003" s="6">
        <f t="shared" si="128"/>
        <v>0</v>
      </c>
      <c r="Q1003" s="6">
        <f t="shared" si="129"/>
        <v>0</v>
      </c>
      <c r="R1003" s="3" t="str" cm="1">
        <f t="array" ref="R1003">INDEX(Types!A:A,1+BIN2DEC(MID($B1003,20,2)))</f>
        <v>ALU</v>
      </c>
      <c r="S1003" s="3" t="str" cm="1">
        <f t="array" ref="S1003">IF(R1003="ALU",INDEX(ALUOps!A:A,32-BIN2DEC(MID($B1003,22,5))),"")</f>
        <v>INC2</v>
      </c>
      <c r="T1003" s="3" t="str" cm="1">
        <f t="array" ref="T1003">IF(R1003="ALU",INDEX(Tmp!A:A,4-BIN2DEC(MID($B1003,27,2))),"")</f>
        <v>tmpA</v>
      </c>
      <c r="U1003" s="6">
        <f t="shared" si="134"/>
        <v>0</v>
      </c>
      <c r="V1003" t="str" cm="1">
        <f t="array" ref="V1003">IF(R1003="Jump",INDEX(Jcond!A:A,16-BIN2DEC(MID($B1003,22,4))),"")</f>
        <v/>
      </c>
      <c r="W1003" t="str">
        <f t="shared" si="135"/>
        <v/>
      </c>
      <c r="X1003" s="5" t="str" cm="1">
        <f t="array" ref="X1003">IF(R1003="Control",INDEX(IC!A:A,16-BIN2DEC(MID($B1003,21,4))),"")</f>
        <v/>
      </c>
      <c r="Y1003" s="5" t="str" cm="1">
        <f t="array" ref="Y1003">IF(X1003="CALL",INDEX(Subroutines!A:A,32-BIN2DEC(MID($B1003,25,5))),"")</f>
        <v/>
      </c>
      <c r="Z1003" s="5" t="str" cm="1">
        <f t="array" ref="Z1003">IF(R1003="Control",INDEX(EC!A:A,8-BIN2DEC(MID($B1003,25,3))),"")</f>
        <v/>
      </c>
      <c r="AA1003" s="5" t="str" cm="1">
        <f t="array" ref="AA1003">IF(R1003="Control",INDEX(SR!A:A,4-BIN2DEC(MID($B1003,28,2))),"")</f>
        <v/>
      </c>
    </row>
    <row r="1004" spans="1:36" x14ac:dyDescent="0.25">
      <c r="A1004" s="4" t="str">
        <f t="shared" si="130"/>
        <v>3EA</v>
      </c>
      <c r="B1004" s="2" t="s">
        <v>887</v>
      </c>
      <c r="C1004" s="35"/>
      <c r="D1004" s="3"/>
      <c r="E1004" s="3"/>
      <c r="F1004" s="3"/>
      <c r="G1004" s="3"/>
      <c r="H1004" s="3">
        <f t="shared" si="131"/>
        <v>0</v>
      </c>
      <c r="I1004" s="27" t="str" cm="1">
        <f t="array" ref="I1004">IF(H1004=0,INDEX(Source1!A:A, 32-BIN2DEC(LEFT($B1004,5))),"--")</f>
        <v>SIGMA</v>
      </c>
      <c r="J1004" s="63" t="str">
        <f t="shared" si="127"/>
        <v>--</v>
      </c>
      <c r="K1004" s="27" t="str" cm="1">
        <f t="array" ref="K1004">IF(H1004=0,INDEX(Dest1!A:A,32-BIN2DEC(MID($B1004,6,5))),"--")</f>
        <v>BP</v>
      </c>
      <c r="L1004" s="27">
        <f t="shared" si="132"/>
        <v>1</v>
      </c>
      <c r="M1004" s="27" t="str" cm="1">
        <f t="array" ref="M1004">IF(AND(I1004&lt;&gt;"CONST",L1004=0),INDEX(Source2!A:A,16-BIN2DEC(MID($B1004,11,4))),"--")</f>
        <v>--</v>
      </c>
      <c r="N1004" s="23" t="str" cm="1">
        <f t="array" ref="N1004">IF(AND(I1004&lt;&gt;"CONST",L1004=0),INDEX('D2'!A:A,4-BIN2DEC(MID($B1004,15,2))),"--")</f>
        <v>--</v>
      </c>
      <c r="O1004" s="6">
        <f t="shared" si="133"/>
        <v>0</v>
      </c>
      <c r="P1004" s="6">
        <f t="shared" si="128"/>
        <v>0</v>
      </c>
      <c r="Q1004" s="6">
        <f t="shared" si="129"/>
        <v>0</v>
      </c>
      <c r="R1004" s="3" t="str" cm="1">
        <f t="array" ref="R1004">INDEX(Types!A:A,1+BIN2DEC(MID($B1004,20,2)))</f>
        <v>Control</v>
      </c>
      <c r="S1004" s="3" t="str" cm="1">
        <f t="array" ref="S1004">IF(R1004="ALU",INDEX(ALUOps!A:A,32-BIN2DEC(MID($B1004,22,5))),"")</f>
        <v/>
      </c>
      <c r="T1004" s="3" t="str" cm="1">
        <f t="array" ref="T1004">IF(R1004="ALU",INDEX(Tmp!A:A,4-BIN2DEC(MID($B1004,27,2))),"")</f>
        <v/>
      </c>
      <c r="U1004" s="6" t="str">
        <f t="shared" si="134"/>
        <v/>
      </c>
      <c r="V1004" t="str" cm="1">
        <f t="array" ref="V1004">IF(R1004="Jump",INDEX(Jcond!A:A,16-BIN2DEC(MID($B1004,22,4))),"")</f>
        <v/>
      </c>
      <c r="W1004" t="str">
        <f t="shared" si="135"/>
        <v/>
      </c>
      <c r="X1004" s="5" t="str" cm="1">
        <f t="array" ref="X1004">IF(R1004="Control",INDEX(IC!A:A,16-BIN2DEC(MID($B1004,21,4))),"")</f>
        <v>--</v>
      </c>
      <c r="Y1004" s="5" t="str" cm="1">
        <f t="array" ref="Y1004">IF(X1004="CALL",INDEX(Subroutines!A:A,32-BIN2DEC(MID($B1004,25,5))),"")</f>
        <v/>
      </c>
      <c r="Z1004" s="5" t="str" cm="1">
        <f t="array" ref="Z1004">IF(R1004="Control",INDEX(EC!A:A,8-BIN2DEC(MID($B1004,25,3))),"")</f>
        <v>--</v>
      </c>
      <c r="AA1004" s="5" t="str" cm="1">
        <f t="array" ref="AA1004">IF(R1004="Control",INDEX(SR!A:A,4-BIN2DEC(MID($B1004,28,2))),"")</f>
        <v>--</v>
      </c>
    </row>
    <row r="1005" spans="1:36" s="9" customFormat="1" ht="15.75" thickBot="1" x14ac:dyDescent="0.3">
      <c r="A1005" s="7" t="str">
        <f t="shared" si="130"/>
        <v>3EB</v>
      </c>
      <c r="B1005" s="8" t="s">
        <v>16</v>
      </c>
      <c r="C1005" s="38"/>
      <c r="D1005" s="10"/>
      <c r="E1005" s="10"/>
      <c r="F1005" s="10"/>
      <c r="G1005" s="10"/>
      <c r="H1005" s="10">
        <f t="shared" si="131"/>
        <v>0</v>
      </c>
      <c r="I1005" s="30" t="str" cm="1">
        <f t="array" ref="I1005">IF(H1005=0,INDEX(Source1!A:A, 32-BIN2DEC(LEFT($B1005,5))),"--")</f>
        <v>TEMP</v>
      </c>
      <c r="J1005" s="66" t="str">
        <f t="shared" si="127"/>
        <v>--</v>
      </c>
      <c r="K1005" s="30" t="str" cm="1">
        <f t="array" ref="K1005">IF(H1005=0,INDEX(Dest1!A:A,32-BIN2DEC(MID($B1005,6,5))),"--")</f>
        <v>OP2</v>
      </c>
      <c r="L1005" s="30">
        <f t="shared" si="132"/>
        <v>1</v>
      </c>
      <c r="M1005" s="30" t="str" cm="1">
        <f t="array" ref="M1005">IF(AND(I1005&lt;&gt;"CONST",L1005=0),INDEX(Source2!A:A,16-BIN2DEC(MID($B1005,11,4))),"--")</f>
        <v>--</v>
      </c>
      <c r="N1005" s="26" t="str" cm="1">
        <f t="array" ref="N1005">IF(AND(I1005&lt;&gt;"CONST",L1005=0),INDEX('D2'!A:A,4-BIN2DEC(MID($B1005,15,2))),"--")</f>
        <v>--</v>
      </c>
      <c r="O1005" s="11">
        <f t="shared" si="133"/>
        <v>1</v>
      </c>
      <c r="P1005" s="11">
        <f t="shared" si="128"/>
        <v>0</v>
      </c>
      <c r="Q1005" s="11">
        <f t="shared" si="129"/>
        <v>1</v>
      </c>
      <c r="R1005" s="10" t="str" cm="1">
        <f t="array" ref="R1005">INDEX(Types!A:A,1+BIN2DEC(MID($B1005,20,2)))</f>
        <v>Control</v>
      </c>
      <c r="S1005" s="10" t="str" cm="1">
        <f t="array" ref="S1005">IF(R1005="ALU",INDEX(ALUOps!A:A,32-BIN2DEC(MID($B1005,22,5))),"")</f>
        <v/>
      </c>
      <c r="T1005" s="10" t="str" cm="1">
        <f t="array" ref="T1005">IF(R1005="ALU",INDEX(Tmp!A:A,4-BIN2DEC(MID($B1005,27,2))),"")</f>
        <v/>
      </c>
      <c r="U1005" s="11" t="str">
        <f t="shared" si="134"/>
        <v/>
      </c>
      <c r="V1005" s="9" t="str" cm="1">
        <f t="array" ref="V1005">IF(R1005="Jump",INDEX(Jcond!A:A,16-BIN2DEC(MID($B1005,22,4))),"")</f>
        <v/>
      </c>
      <c r="W1005" s="9" t="str">
        <f t="shared" si="135"/>
        <v/>
      </c>
      <c r="X1005" s="54" t="str" cm="1">
        <f t="array" ref="X1005">IF(R1005="Control",INDEX(IC!A:A,16-BIN2DEC(MID($B1005,21,4))),"")</f>
        <v>--</v>
      </c>
      <c r="Y1005" s="54" t="str" cm="1">
        <f t="array" ref="Y1005">IF(X1005="CALL",INDEX(Subroutines!A:A,32-BIN2DEC(MID($B1005,25,5))),"")</f>
        <v/>
      </c>
      <c r="Z1005" s="54" t="str" cm="1">
        <f t="array" ref="Z1005">IF(R1005="Control",INDEX(EC!A:A,8-BIN2DEC(MID($B1005,25,3))),"")</f>
        <v>--</v>
      </c>
      <c r="AA1005" s="54" t="str" cm="1">
        <f t="array" ref="AA1005">IF(R1005="Control",INDEX(SR!A:A,4-BIN2DEC(MID($B1005,28,2))),"")</f>
        <v>--</v>
      </c>
      <c r="AE1005" s="60"/>
    </row>
    <row r="1006" spans="1:36" x14ac:dyDescent="0.25">
      <c r="A1006" s="4" t="str">
        <f t="shared" si="130"/>
        <v>3EC</v>
      </c>
      <c r="B1006" s="2" t="s">
        <v>907</v>
      </c>
      <c r="C1006" s="35"/>
      <c r="D1006" s="2" t="s">
        <v>905</v>
      </c>
      <c r="E1006" s="2" t="s">
        <v>936</v>
      </c>
      <c r="F1006" s="2" t="s">
        <v>462</v>
      </c>
      <c r="G1006" s="2"/>
      <c r="H1006" s="3">
        <f t="shared" si="131"/>
        <v>0</v>
      </c>
      <c r="I1006" s="27" t="str" cm="1">
        <f t="array" ref="I1006">IF(H1006=0,INDEX(Source1!A:A, 32-BIN2DEC(LEFT($B1006,5))),"--")</f>
        <v>BP</v>
      </c>
      <c r="J1006" s="63" t="str">
        <f t="shared" si="127"/>
        <v>--</v>
      </c>
      <c r="K1006" s="27" t="str" cm="1">
        <f t="array" ref="K1006">IF(H1006=0,INDEX(Dest1!A:A,32-BIN2DEC(MID($B1006,6,5))),"--")</f>
        <v>DP</v>
      </c>
      <c r="L1006" s="27">
        <f t="shared" si="132"/>
        <v>0</v>
      </c>
      <c r="M1006" s="27" t="str" cm="1">
        <f t="array" ref="M1006">IF(AND(I1006&lt;&gt;"CONST",L1006=0),INDEX(Source2!A:A,16-BIN2DEC(MID($B1006,11,4))),"--")</f>
        <v>A</v>
      </c>
      <c r="N1006" s="23" t="str" cm="1">
        <f t="array" ref="N1006">IF(AND(I1006&lt;&gt;"CONST",L1006=0),INDEX('D2'!A:A,4-BIN2DEC(MID($B1006,15,2))),"--")</f>
        <v>tmpB</v>
      </c>
      <c r="O1006" s="6">
        <f t="shared" si="133"/>
        <v>0</v>
      </c>
      <c r="P1006" s="6">
        <f t="shared" si="128"/>
        <v>0</v>
      </c>
      <c r="Q1006" s="6">
        <f t="shared" si="129"/>
        <v>0</v>
      </c>
      <c r="R1006" s="3" t="str" cm="1">
        <f t="array" ref="R1006">INDEX(Types!A:A,1+BIN2DEC(MID($B1006,20,2)))</f>
        <v>Control</v>
      </c>
      <c r="S1006" s="3" t="str" cm="1">
        <f t="array" ref="S1006">IF(R1006="ALU",INDEX(ALUOps!A:A,32-BIN2DEC(MID($B1006,22,5))),"")</f>
        <v/>
      </c>
      <c r="T1006" s="3" t="str" cm="1">
        <f t="array" ref="T1006">IF(R1006="ALU",INDEX(Tmp!A:A,4-BIN2DEC(MID($B1006,27,2))),"")</f>
        <v/>
      </c>
      <c r="U1006" s="6" t="str">
        <f t="shared" si="134"/>
        <v/>
      </c>
      <c r="V1006" t="str" cm="1">
        <f t="array" ref="V1006">IF(R1006="Jump",INDEX(Jcond!A:A,16-BIN2DEC(MID($B1006,22,4))),"")</f>
        <v/>
      </c>
      <c r="W1006" t="str">
        <f t="shared" si="135"/>
        <v/>
      </c>
      <c r="X1006" s="5" t="str" cm="1">
        <f t="array" ref="X1006">IF(R1006="Control",INDEX(IC!A:A,16-BIN2DEC(MID($B1006,21,4))),"")</f>
        <v>--</v>
      </c>
      <c r="Y1006" s="5" t="str" cm="1">
        <f t="array" ref="Y1006">IF(X1006="CALL",INDEX(Subroutines!A:A,32-BIN2DEC(MID($B1006,25,5))),"")</f>
        <v/>
      </c>
      <c r="Z1006" s="5" t="str" cm="1">
        <f t="array" ref="Z1006">IF(R1006="Control",INDEX(EC!A:A,8-BIN2DEC(MID($B1006,25,3))),"")</f>
        <v>MR</v>
      </c>
      <c r="AA1006" s="5" t="str" cm="1">
        <f t="array" ref="AA1006">IF(R1006="Control",INDEX(SR!A:A,4-BIN2DEC(MID($B1006,28,2))),"")</f>
        <v>--</v>
      </c>
      <c r="AC1006">
        <v>8080</v>
      </c>
      <c r="AD1006" t="s">
        <v>1068</v>
      </c>
      <c r="AJ1006" s="1" t="s">
        <v>906</v>
      </c>
    </row>
    <row r="1007" spans="1:36" x14ac:dyDescent="0.25">
      <c r="A1007" s="4" t="str">
        <f t="shared" si="130"/>
        <v>3ED</v>
      </c>
      <c r="B1007" s="2" t="s">
        <v>467</v>
      </c>
      <c r="C1007" s="35"/>
      <c r="D1007" s="3"/>
      <c r="E1007" s="3"/>
      <c r="F1007" s="3"/>
      <c r="G1007" s="3"/>
      <c r="H1007" s="3">
        <f t="shared" si="131"/>
        <v>0</v>
      </c>
      <c r="I1007" s="27" t="str" cm="1">
        <f t="array" ref="I1007">IF(H1007=0,INDEX(Source1!A:A, 32-BIN2DEC(LEFT($B1007,5))),"--")</f>
        <v>TEMP</v>
      </c>
      <c r="J1007" s="63" t="str">
        <f t="shared" si="127"/>
        <v>--</v>
      </c>
      <c r="K1007" s="27" t="str" cm="1">
        <f t="array" ref="K1007">IF(H1007=0,INDEX(Dest1!A:A,32-BIN2DEC(MID($B1007,6,5))),"--")</f>
        <v>A</v>
      </c>
      <c r="L1007" s="27">
        <f t="shared" si="132"/>
        <v>1</v>
      </c>
      <c r="M1007" s="27" t="str" cm="1">
        <f t="array" ref="M1007">IF(AND(I1007&lt;&gt;"CONST",L1007=0),INDEX(Source2!A:A,16-BIN2DEC(MID($B1007,11,4))),"--")</f>
        <v>--</v>
      </c>
      <c r="N1007" s="23" t="str" cm="1">
        <f t="array" ref="N1007">IF(AND(I1007&lt;&gt;"CONST",L1007=0),INDEX('D2'!A:A,4-BIN2DEC(MID($B1007,15,2))),"--")</f>
        <v>--</v>
      </c>
      <c r="O1007" s="6">
        <f t="shared" si="133"/>
        <v>1</v>
      </c>
      <c r="P1007" s="6">
        <f t="shared" si="128"/>
        <v>0</v>
      </c>
      <c r="Q1007" s="6">
        <f t="shared" si="129"/>
        <v>0</v>
      </c>
      <c r="R1007" s="3" t="str" cm="1">
        <f t="array" ref="R1007">INDEX(Types!A:A,1+BIN2DEC(MID($B1007,20,2)))</f>
        <v>Control</v>
      </c>
      <c r="S1007" s="3" t="str" cm="1">
        <f t="array" ref="S1007">IF(R1007="ALU",INDEX(ALUOps!A:A,32-BIN2DEC(MID($B1007,22,5))),"")</f>
        <v/>
      </c>
      <c r="T1007" s="3" t="str" cm="1">
        <f t="array" ref="T1007">IF(R1007="ALU",INDEX(Tmp!A:A,4-BIN2DEC(MID($B1007,27,2))),"")</f>
        <v/>
      </c>
      <c r="U1007" s="6" t="str">
        <f t="shared" si="134"/>
        <v/>
      </c>
      <c r="V1007" t="str" cm="1">
        <f t="array" ref="V1007">IF(R1007="Jump",INDEX(Jcond!A:A,16-BIN2DEC(MID($B1007,22,4))),"")</f>
        <v/>
      </c>
      <c r="W1007" t="str">
        <f t="shared" si="135"/>
        <v/>
      </c>
      <c r="X1007" s="5" t="str" cm="1">
        <f t="array" ref="X1007">IF(R1007="Control",INDEX(IC!A:A,16-BIN2DEC(MID($B1007,21,4))),"")</f>
        <v>--</v>
      </c>
      <c r="Y1007" s="5" t="str" cm="1">
        <f t="array" ref="Y1007">IF(X1007="CALL",INDEX(Subroutines!A:A,32-BIN2DEC(MID($B1007,25,5))),"")</f>
        <v/>
      </c>
      <c r="Z1007" s="5" t="str" cm="1">
        <f t="array" ref="Z1007">IF(R1007="Control",INDEX(EC!A:A,8-BIN2DEC(MID($B1007,25,3))),"")</f>
        <v>--</v>
      </c>
      <c r="AA1007" s="5" t="str" cm="1">
        <f t="array" ref="AA1007">IF(R1007="Control",INDEX(SR!A:A,4-BIN2DEC(MID($B1007,28,2))),"")</f>
        <v>--</v>
      </c>
    </row>
    <row r="1008" spans="1:36" x14ac:dyDescent="0.25">
      <c r="A1008" s="4" t="str">
        <f t="shared" si="130"/>
        <v>3EE</v>
      </c>
      <c r="B1008" s="2" t="s">
        <v>909</v>
      </c>
      <c r="C1008" s="35"/>
      <c r="D1008" s="3"/>
      <c r="E1008" s="3"/>
      <c r="F1008" s="3"/>
      <c r="G1008" s="3"/>
      <c r="H1008" s="3">
        <f t="shared" si="131"/>
        <v>0</v>
      </c>
      <c r="I1008" s="27" t="str" cm="1">
        <f t="array" ref="I1008">IF(H1008=0,INDEX(Source1!A:A, 32-BIN2DEC(LEFT($B1008,5))),"--")</f>
        <v>AH</v>
      </c>
      <c r="J1008" s="63" t="str">
        <f t="shared" si="127"/>
        <v>--</v>
      </c>
      <c r="K1008" s="27" t="str" cm="1">
        <f t="array" ref="K1008">IF(H1008=0,INDEX(Dest1!A:A,32-BIN2DEC(MID($B1008,6,5))),"--")</f>
        <v>tmpA</v>
      </c>
      <c r="L1008" s="27">
        <f t="shared" si="132"/>
        <v>1</v>
      </c>
      <c r="M1008" s="27" t="str" cm="1">
        <f t="array" ref="M1008">IF(AND(I1008&lt;&gt;"CONST",L1008=0),INDEX(Source2!A:A,16-BIN2DEC(MID($B1008,11,4))),"--")</f>
        <v>--</v>
      </c>
      <c r="N1008" s="23" t="str" cm="1">
        <f t="array" ref="N1008">IF(AND(I1008&lt;&gt;"CONST",L1008=0),INDEX('D2'!A:A,4-BIN2DEC(MID($B1008,15,2))),"--")</f>
        <v>--</v>
      </c>
      <c r="O1008" s="6">
        <f t="shared" si="133"/>
        <v>0</v>
      </c>
      <c r="P1008" s="6">
        <f t="shared" si="128"/>
        <v>0</v>
      </c>
      <c r="Q1008" s="6">
        <f t="shared" si="129"/>
        <v>0</v>
      </c>
      <c r="R1008" s="3" t="str" cm="1">
        <f t="array" ref="R1008">INDEX(Types!A:A,1+BIN2DEC(MID($B1008,20,2)))</f>
        <v>Control</v>
      </c>
      <c r="S1008" s="3" t="str" cm="1">
        <f t="array" ref="S1008">IF(R1008="ALU",INDEX(ALUOps!A:A,32-BIN2DEC(MID($B1008,22,5))),"")</f>
        <v/>
      </c>
      <c r="T1008" s="3" t="str" cm="1">
        <f t="array" ref="T1008">IF(R1008="ALU",INDEX(Tmp!A:A,4-BIN2DEC(MID($B1008,27,2))),"")</f>
        <v/>
      </c>
      <c r="U1008" s="6" t="str">
        <f t="shared" si="134"/>
        <v/>
      </c>
      <c r="V1008" t="str" cm="1">
        <f t="array" ref="V1008">IF(R1008="Jump",INDEX(Jcond!A:A,16-BIN2DEC(MID($B1008,22,4))),"")</f>
        <v/>
      </c>
      <c r="W1008" t="str">
        <f t="shared" si="135"/>
        <v/>
      </c>
      <c r="X1008" s="5" t="str" cm="1">
        <f t="array" ref="X1008">IF(R1008="Control",INDEX(IC!A:A,16-BIN2DEC(MID($B1008,21,4))),"")</f>
        <v>--</v>
      </c>
      <c r="Y1008" s="5" t="str" cm="1">
        <f t="array" ref="Y1008">IF(X1008="CALL",INDEX(Subroutines!A:A,32-BIN2DEC(MID($B1008,25,5))),"")</f>
        <v/>
      </c>
      <c r="Z1008" s="5" t="str" cm="1">
        <f t="array" ref="Z1008">IF(R1008="Control",INDEX(EC!A:A,8-BIN2DEC(MID($B1008,25,3))),"")</f>
        <v>--</v>
      </c>
      <c r="AA1008" s="5" t="str" cm="1">
        <f t="array" ref="AA1008">IF(R1008="Control",INDEX(SR!A:A,4-BIN2DEC(MID($B1008,28,2))),"")</f>
        <v>--</v>
      </c>
    </row>
    <row r="1009" spans="1:36" x14ac:dyDescent="0.25">
      <c r="A1009" s="4" t="str">
        <f t="shared" si="130"/>
        <v>3EF</v>
      </c>
      <c r="B1009" s="2" t="s">
        <v>910</v>
      </c>
      <c r="C1009" s="35"/>
      <c r="D1009" s="3"/>
      <c r="E1009" s="3"/>
      <c r="F1009" s="3"/>
      <c r="G1009" s="3"/>
      <c r="H1009" s="3">
        <f t="shared" si="131"/>
        <v>0</v>
      </c>
      <c r="I1009" s="27" t="str" cm="1">
        <f t="array" ref="I1009">IF(H1009=0,INDEX(Source1!A:A, 32-BIN2DEC(LEFT($B1009,5))),"--")</f>
        <v>tmpB</v>
      </c>
      <c r="J1009" s="63" t="str">
        <f t="shared" si="127"/>
        <v>--</v>
      </c>
      <c r="K1009" s="27" t="str" cm="1">
        <f t="array" ref="K1009">IF(H1009=0,INDEX(Dest1!A:A,32-BIN2DEC(MID($B1009,6,5))),"--")</f>
        <v>tmpAH</v>
      </c>
      <c r="L1009" s="27">
        <f t="shared" si="132"/>
        <v>0</v>
      </c>
      <c r="M1009" s="27" t="str" cm="1">
        <f t="array" ref="M1009">IF(AND(I1009&lt;&gt;"CONST",L1009=0),INDEX(Source2!A:A,16-BIN2DEC(MID($B1009,11,4))),"--")</f>
        <v>A</v>
      </c>
      <c r="N1009" s="23" t="str" cm="1">
        <f t="array" ref="N1009">IF(AND(I1009&lt;&gt;"CONST",L1009=0),INDEX('D2'!A:A,4-BIN2DEC(MID($B1009,15,2))),"--")</f>
        <v>tmpB</v>
      </c>
      <c r="O1009" s="6">
        <f t="shared" si="133"/>
        <v>0</v>
      </c>
      <c r="P1009" s="6">
        <f t="shared" si="128"/>
        <v>0</v>
      </c>
      <c r="Q1009" s="6">
        <f t="shared" si="129"/>
        <v>0</v>
      </c>
      <c r="R1009" s="3" t="str" cm="1">
        <f t="array" ref="R1009">INDEX(Types!A:A,1+BIN2DEC(MID($B1009,20,2)))</f>
        <v>ALU</v>
      </c>
      <c r="S1009" s="3" t="str" cm="1">
        <f t="array" ref="S1009">IF(R1009="ALU",INDEX(ALUOps!A:A,32-BIN2DEC(MID($B1009,22,5))),"")</f>
        <v>PASS</v>
      </c>
      <c r="T1009" s="3" t="str" cm="1">
        <f t="array" ref="T1009">IF(R1009="ALU",INDEX(Tmp!A:A,4-BIN2DEC(MID($B1009,27,2))),"")</f>
        <v>tmpB</v>
      </c>
      <c r="U1009" s="6">
        <f t="shared" si="134"/>
        <v>0</v>
      </c>
      <c r="V1009" t="str" cm="1">
        <f t="array" ref="V1009">IF(R1009="Jump",INDEX(Jcond!A:A,16-BIN2DEC(MID($B1009,22,4))),"")</f>
        <v/>
      </c>
      <c r="W1009" t="str">
        <f t="shared" si="135"/>
        <v/>
      </c>
      <c r="X1009" s="5" t="str" cm="1">
        <f t="array" ref="X1009">IF(R1009="Control",INDEX(IC!A:A,16-BIN2DEC(MID($B1009,21,4))),"")</f>
        <v/>
      </c>
      <c r="Y1009" s="5" t="str" cm="1">
        <f t="array" ref="Y1009">IF(X1009="CALL",INDEX(Subroutines!A:A,32-BIN2DEC(MID($B1009,25,5))),"")</f>
        <v/>
      </c>
      <c r="Z1009" s="5" t="str" cm="1">
        <f t="array" ref="Z1009">IF(R1009="Control",INDEX(EC!A:A,8-BIN2DEC(MID($B1009,25,3))),"")</f>
        <v/>
      </c>
      <c r="AA1009" s="5" t="str" cm="1">
        <f t="array" ref="AA1009">IF(R1009="Control",INDEX(SR!A:A,4-BIN2DEC(MID($B1009,28,2))),"")</f>
        <v/>
      </c>
    </row>
    <row r="1010" spans="1:36" x14ac:dyDescent="0.25">
      <c r="A1010" s="4" t="str">
        <f t="shared" si="130"/>
        <v>3F0</v>
      </c>
      <c r="B1010" s="2" t="s">
        <v>911</v>
      </c>
      <c r="C1010" s="35"/>
      <c r="D1010" s="2" t="s">
        <v>908</v>
      </c>
      <c r="E1010" s="2" t="s">
        <v>936</v>
      </c>
      <c r="F1010" s="2" t="s">
        <v>928</v>
      </c>
      <c r="G1010" s="2"/>
      <c r="H1010" s="3">
        <f t="shared" si="131"/>
        <v>0</v>
      </c>
      <c r="I1010" s="27" t="str" cm="1">
        <f t="array" ref="I1010">IF(H1010=0,INDEX(Source1!A:A, 32-BIN2DEC(LEFT($B1010,5))),"--")</f>
        <v>tmpA</v>
      </c>
      <c r="J1010" s="63" t="str">
        <f t="shared" si="127"/>
        <v>--</v>
      </c>
      <c r="K1010" s="27" t="str" cm="1">
        <f t="array" ref="K1010">IF(H1010=0,INDEX(Dest1!A:A,32-BIN2DEC(MID($B1010,6,5))),"--")</f>
        <v>A</v>
      </c>
      <c r="L1010" s="27">
        <f t="shared" si="132"/>
        <v>0</v>
      </c>
      <c r="M1010" s="27" t="str" cm="1">
        <f t="array" ref="M1010">IF(AND(I1010&lt;&gt;"CONST",L1010=0),INDEX(Source2!A:A,16-BIN2DEC(MID($B1010,11,4))),"--")</f>
        <v>SIGMA</v>
      </c>
      <c r="N1010" s="23" t="str" cm="1">
        <f t="array" ref="N1010">IF(AND(I1010&lt;&gt;"CONST",L1010=0),INDEX('D2'!A:A,4-BIN2DEC(MID($B1010,15,2))),"--")</f>
        <v>tmpA</v>
      </c>
      <c r="O1010" s="6">
        <f t="shared" si="133"/>
        <v>0</v>
      </c>
      <c r="P1010" s="6">
        <f t="shared" si="128"/>
        <v>0</v>
      </c>
      <c r="Q1010" s="6">
        <f t="shared" si="129"/>
        <v>0</v>
      </c>
      <c r="R1010" s="3" t="str" cm="1">
        <f t="array" ref="R1010">INDEX(Types!A:A,1+BIN2DEC(MID($B1010,20,2)))</f>
        <v>Control</v>
      </c>
      <c r="S1010" s="3" t="str" cm="1">
        <f t="array" ref="S1010">IF(R1010="ALU",INDEX(ALUOps!A:A,32-BIN2DEC(MID($B1010,22,5))),"")</f>
        <v/>
      </c>
      <c r="T1010" s="3" t="str" cm="1">
        <f t="array" ref="T1010">IF(R1010="ALU",INDEX(Tmp!A:A,4-BIN2DEC(MID($B1010,27,2))),"")</f>
        <v/>
      </c>
      <c r="U1010" s="6" t="str">
        <f t="shared" si="134"/>
        <v/>
      </c>
      <c r="V1010" t="str" cm="1">
        <f t="array" ref="V1010">IF(R1010="Jump",INDEX(Jcond!A:A,16-BIN2DEC(MID($B1010,22,4))),"")</f>
        <v/>
      </c>
      <c r="W1010" t="str">
        <f t="shared" si="135"/>
        <v/>
      </c>
      <c r="X1010" s="5" t="str" cm="1">
        <f t="array" ref="X1010">IF(R1010="Control",INDEX(IC!A:A,16-BIN2DEC(MID($B1010,21,4))),"")</f>
        <v>--</v>
      </c>
      <c r="Y1010" s="5" t="str" cm="1">
        <f t="array" ref="Y1010">IF(X1010="CALL",INDEX(Subroutines!A:A,32-BIN2DEC(MID($B1010,25,5))),"")</f>
        <v/>
      </c>
      <c r="Z1010" s="5" t="str" cm="1">
        <f t="array" ref="Z1010">IF(R1010="Control",INDEX(EC!A:A,8-BIN2DEC(MID($B1010,25,3))),"")</f>
        <v>--</v>
      </c>
      <c r="AA1010" s="5" t="str" cm="1">
        <f t="array" ref="AA1010">IF(R1010="Control",INDEX(SR!A:A,4-BIN2DEC(MID($B1010,28,2))),"")</f>
        <v>--</v>
      </c>
      <c r="AJ1010" s="1" t="s">
        <v>906</v>
      </c>
    </row>
    <row r="1011" spans="1:36" x14ac:dyDescent="0.25">
      <c r="A1011" s="4" t="str">
        <f t="shared" si="130"/>
        <v>3F1</v>
      </c>
      <c r="B1011" s="2" t="s">
        <v>914</v>
      </c>
      <c r="C1011" s="35"/>
      <c r="D1011" s="3"/>
      <c r="E1011" s="3"/>
      <c r="F1011" s="3"/>
      <c r="G1011" s="3"/>
      <c r="H1011" s="3">
        <f t="shared" si="131"/>
        <v>0</v>
      </c>
      <c r="I1011" s="27" t="str" cm="1">
        <f t="array" ref="I1011">IF(H1011=0,INDEX(Source1!A:A, 32-BIN2DEC(LEFT($B1011,5))),"--")</f>
        <v>FLAGS</v>
      </c>
      <c r="J1011" s="63" t="str">
        <f t="shared" si="127"/>
        <v>--</v>
      </c>
      <c r="K1011" s="27" t="str" cm="1">
        <f t="array" ref="K1011">IF(H1011=0,INDEX(Dest1!A:A,32-BIN2DEC(MID($B1011,6,5))),"--")</f>
        <v>tmpAH</v>
      </c>
      <c r="L1011" s="27">
        <f t="shared" si="132"/>
        <v>0</v>
      </c>
      <c r="M1011" s="27" t="str" cm="1">
        <f t="array" ref="M1011">IF(AND(I1011&lt;&gt;"CONST",L1011=0),INDEX(Source2!A:A,16-BIN2DEC(MID($B1011,11,4))),"--")</f>
        <v>BP</v>
      </c>
      <c r="N1011" s="23" t="str" cm="1">
        <f t="array" ref="N1011">IF(AND(I1011&lt;&gt;"CONST",L1011=0),INDEX('D2'!A:A,4-BIN2DEC(MID($B1011,15,2))),"--")</f>
        <v>tmpB</v>
      </c>
      <c r="O1011" s="6">
        <f t="shared" si="133"/>
        <v>0</v>
      </c>
      <c r="P1011" s="6">
        <f t="shared" si="128"/>
        <v>0</v>
      </c>
      <c r="Q1011" s="6">
        <f t="shared" si="129"/>
        <v>0</v>
      </c>
      <c r="R1011" s="3" t="str" cm="1">
        <f t="array" ref="R1011">INDEX(Types!A:A,1+BIN2DEC(MID($B1011,20,2)))</f>
        <v>ALU</v>
      </c>
      <c r="S1011" s="3" t="str" cm="1">
        <f t="array" ref="S1011">IF(R1011="ALU",INDEX(ALUOps!A:A,32-BIN2DEC(MID($B1011,22,5))),"")</f>
        <v>INC2</v>
      </c>
      <c r="T1011" s="3" t="str" cm="1">
        <f t="array" ref="T1011">IF(R1011="ALU",INDEX(Tmp!A:A,4-BIN2DEC(MID($B1011,27,2))),"")</f>
        <v>tmpB</v>
      </c>
      <c r="U1011" s="6">
        <f t="shared" si="134"/>
        <v>0</v>
      </c>
      <c r="V1011" t="str" cm="1">
        <f t="array" ref="V1011">IF(R1011="Jump",INDEX(Jcond!A:A,16-BIN2DEC(MID($B1011,22,4))),"")</f>
        <v/>
      </c>
      <c r="W1011" t="str">
        <f t="shared" si="135"/>
        <v/>
      </c>
      <c r="X1011" s="5" t="str" cm="1">
        <f t="array" ref="X1011">IF(R1011="Control",INDEX(IC!A:A,16-BIN2DEC(MID($B1011,21,4))),"")</f>
        <v/>
      </c>
      <c r="Y1011" s="5" t="str" cm="1">
        <f t="array" ref="Y1011">IF(X1011="CALL",INDEX(Subroutines!A:A,32-BIN2DEC(MID($B1011,25,5))),"")</f>
        <v/>
      </c>
      <c r="Z1011" s="5" t="str" cm="1">
        <f t="array" ref="Z1011">IF(R1011="Control",INDEX(EC!A:A,8-BIN2DEC(MID($B1011,25,3))),"")</f>
        <v/>
      </c>
      <c r="AA1011" s="5" t="str" cm="1">
        <f t="array" ref="AA1011">IF(R1011="Control",INDEX(SR!A:A,4-BIN2DEC(MID($B1011,28,2))),"")</f>
        <v/>
      </c>
    </row>
    <row r="1012" spans="1:36" x14ac:dyDescent="0.25">
      <c r="A1012" s="4" t="str">
        <f t="shared" si="130"/>
        <v>3F2</v>
      </c>
      <c r="B1012" s="2" t="s">
        <v>915</v>
      </c>
      <c r="C1012" s="35"/>
      <c r="D1012" s="3"/>
      <c r="E1012" s="3"/>
      <c r="F1012" s="3"/>
      <c r="G1012" s="3"/>
      <c r="H1012" s="3">
        <f t="shared" si="131"/>
        <v>0</v>
      </c>
      <c r="I1012" s="27" t="str" cm="1">
        <f t="array" ref="I1012">IF(H1012=0,INDEX(Source1!A:A, 32-BIN2DEC(LEFT($B1012,5))),"--")</f>
        <v>tmpA</v>
      </c>
      <c r="J1012" s="63" t="str">
        <f t="shared" si="127"/>
        <v>--</v>
      </c>
      <c r="K1012" s="27" t="str" cm="1">
        <f t="array" ref="K1012">IF(H1012=0,INDEX(Dest1!A:A,32-BIN2DEC(MID($B1012,6,5))),"--")</f>
        <v>FLAGS</v>
      </c>
      <c r="L1012" s="27">
        <f t="shared" si="132"/>
        <v>1</v>
      </c>
      <c r="M1012" s="27" t="str" cm="1">
        <f t="array" ref="M1012">IF(AND(I1012&lt;&gt;"CONST",L1012=0),INDEX(Source2!A:A,16-BIN2DEC(MID($B1012,11,4))),"--")</f>
        <v>--</v>
      </c>
      <c r="N1012" s="23" t="str" cm="1">
        <f t="array" ref="N1012">IF(AND(I1012&lt;&gt;"CONST",L1012=0),INDEX('D2'!A:A,4-BIN2DEC(MID($B1012,15,2))),"--")</f>
        <v>--</v>
      </c>
      <c r="O1012" s="6">
        <f t="shared" si="133"/>
        <v>0</v>
      </c>
      <c r="P1012" s="6">
        <f t="shared" si="128"/>
        <v>0</v>
      </c>
      <c r="Q1012" s="6">
        <f t="shared" si="129"/>
        <v>1</v>
      </c>
      <c r="R1012" s="3" t="str" cm="1">
        <f t="array" ref="R1012">INDEX(Types!A:A,1+BIN2DEC(MID($B1012,20,2)))</f>
        <v>Control</v>
      </c>
      <c r="S1012" s="3" t="str" cm="1">
        <f t="array" ref="S1012">IF(R1012="ALU",INDEX(ALUOps!A:A,32-BIN2DEC(MID($B1012,22,5))),"")</f>
        <v/>
      </c>
      <c r="T1012" s="3" t="str" cm="1">
        <f t="array" ref="T1012">IF(R1012="ALU",INDEX(Tmp!A:A,4-BIN2DEC(MID($B1012,27,2))),"")</f>
        <v/>
      </c>
      <c r="U1012" s="6" t="str">
        <f t="shared" si="134"/>
        <v/>
      </c>
      <c r="V1012" t="str" cm="1">
        <f t="array" ref="V1012">IF(R1012="Jump",INDEX(Jcond!A:A,16-BIN2DEC(MID($B1012,22,4))),"")</f>
        <v/>
      </c>
      <c r="W1012" t="str">
        <f t="shared" si="135"/>
        <v/>
      </c>
      <c r="X1012" s="5" t="str" cm="1">
        <f t="array" ref="X1012">IF(R1012="Control",INDEX(IC!A:A,16-BIN2DEC(MID($B1012,21,4))),"")</f>
        <v>--</v>
      </c>
      <c r="Y1012" s="5" t="str" cm="1">
        <f t="array" ref="Y1012">IF(X1012="CALL",INDEX(Subroutines!A:A,32-BIN2DEC(MID($B1012,25,5))),"")</f>
        <v/>
      </c>
      <c r="Z1012" s="5" t="str" cm="1">
        <f t="array" ref="Z1012">IF(R1012="Control",INDEX(EC!A:A,8-BIN2DEC(MID($B1012,25,3))),"")</f>
        <v>--</v>
      </c>
      <c r="AA1012" s="5" t="str" cm="1">
        <f t="array" ref="AA1012">IF(R1012="Control",INDEX(SR!A:A,4-BIN2DEC(MID($B1012,28,2))),"")</f>
        <v>--</v>
      </c>
    </row>
    <row r="1013" spans="1:36" s="9" customFormat="1" ht="15.75" thickBot="1" x14ac:dyDescent="0.3">
      <c r="A1013" s="7" t="str">
        <f t="shared" si="130"/>
        <v>3F3</v>
      </c>
      <c r="B1013" s="8" t="s">
        <v>887</v>
      </c>
      <c r="C1013" s="38"/>
      <c r="D1013" s="10"/>
      <c r="E1013" s="10"/>
      <c r="F1013" s="10"/>
      <c r="G1013" s="10"/>
      <c r="H1013" s="10">
        <f t="shared" si="131"/>
        <v>0</v>
      </c>
      <c r="I1013" s="30" t="str" cm="1">
        <f t="array" ref="I1013">IF(H1013=0,INDEX(Source1!A:A, 32-BIN2DEC(LEFT($B1013,5))),"--")</f>
        <v>SIGMA</v>
      </c>
      <c r="J1013" s="66" t="str">
        <f t="shared" si="127"/>
        <v>--</v>
      </c>
      <c r="K1013" s="30" t="str" cm="1">
        <f t="array" ref="K1013">IF(H1013=0,INDEX(Dest1!A:A,32-BIN2DEC(MID($B1013,6,5))),"--")</f>
        <v>BP</v>
      </c>
      <c r="L1013" s="30">
        <f t="shared" si="132"/>
        <v>1</v>
      </c>
      <c r="M1013" s="30" t="str" cm="1">
        <f t="array" ref="M1013">IF(AND(I1013&lt;&gt;"CONST",L1013=0),INDEX(Source2!A:A,16-BIN2DEC(MID($B1013,11,4))),"--")</f>
        <v>--</v>
      </c>
      <c r="N1013" s="26" t="str" cm="1">
        <f t="array" ref="N1013">IF(AND(I1013&lt;&gt;"CONST",L1013=0),INDEX('D2'!A:A,4-BIN2DEC(MID($B1013,15,2))),"--")</f>
        <v>--</v>
      </c>
      <c r="O1013" s="11">
        <f t="shared" si="133"/>
        <v>0</v>
      </c>
      <c r="P1013" s="11">
        <f t="shared" si="128"/>
        <v>0</v>
      </c>
      <c r="Q1013" s="11">
        <f t="shared" si="129"/>
        <v>0</v>
      </c>
      <c r="R1013" s="10" t="str" cm="1">
        <f t="array" ref="R1013">INDEX(Types!A:A,1+BIN2DEC(MID($B1013,20,2)))</f>
        <v>Control</v>
      </c>
      <c r="S1013" s="10" t="str" cm="1">
        <f t="array" ref="S1013">IF(R1013="ALU",INDEX(ALUOps!A:A,32-BIN2DEC(MID($B1013,22,5))),"")</f>
        <v/>
      </c>
      <c r="T1013" s="10" t="str" cm="1">
        <f t="array" ref="T1013">IF(R1013="ALU",INDEX(Tmp!A:A,4-BIN2DEC(MID($B1013,27,2))),"")</f>
        <v/>
      </c>
      <c r="U1013" s="11" t="str">
        <f t="shared" si="134"/>
        <v/>
      </c>
      <c r="V1013" s="9" t="str" cm="1">
        <f t="array" ref="V1013">IF(R1013="Jump",INDEX(Jcond!A:A,16-BIN2DEC(MID($B1013,22,4))),"")</f>
        <v/>
      </c>
      <c r="W1013" s="9" t="str">
        <f t="shared" si="135"/>
        <v/>
      </c>
      <c r="X1013" s="54" t="str" cm="1">
        <f t="array" ref="X1013">IF(R1013="Control",INDEX(IC!A:A,16-BIN2DEC(MID($B1013,21,4))),"")</f>
        <v>--</v>
      </c>
      <c r="Y1013" s="54" t="str" cm="1">
        <f t="array" ref="Y1013">IF(X1013="CALL",INDEX(Subroutines!A:A,32-BIN2DEC(MID($B1013,25,5))),"")</f>
        <v/>
      </c>
      <c r="Z1013" s="54" t="str" cm="1">
        <f t="array" ref="Z1013">IF(R1013="Control",INDEX(EC!A:A,8-BIN2DEC(MID($B1013,25,3))),"")</f>
        <v>--</v>
      </c>
      <c r="AA1013" s="54" t="str" cm="1">
        <f t="array" ref="AA1013">IF(R1013="Control",INDEX(SR!A:A,4-BIN2DEC(MID($B1013,28,2))),"")</f>
        <v>--</v>
      </c>
      <c r="AE1013" s="60"/>
    </row>
    <row r="1014" spans="1:36" x14ac:dyDescent="0.25">
      <c r="A1014" s="4" t="str">
        <f t="shared" si="130"/>
        <v>3F4</v>
      </c>
      <c r="B1014" s="2" t="s">
        <v>326</v>
      </c>
      <c r="C1014" s="35"/>
      <c r="D1014" s="2" t="s">
        <v>912</v>
      </c>
      <c r="E1014" s="2" t="s">
        <v>936</v>
      </c>
      <c r="F1014" s="2" t="s">
        <v>462</v>
      </c>
      <c r="G1014" s="2"/>
      <c r="H1014" s="3">
        <f t="shared" si="131"/>
        <v>0</v>
      </c>
      <c r="I1014" s="27" t="str" cm="1">
        <f t="array" ref="I1014">IF(H1014=0,INDEX(Source1!A:A, 32-BIN2DEC(LEFT($B1014,5))),"--")</f>
        <v>Q</v>
      </c>
      <c r="J1014" s="63" t="str">
        <f t="shared" si="127"/>
        <v>--</v>
      </c>
      <c r="K1014" s="27" t="str" cm="1">
        <f t="array" ref="K1014">IF(H1014=0,INDEX(Dest1!A:A,32-BIN2DEC(MID($B1014,6,5))),"--")</f>
        <v>tmpAL</v>
      </c>
      <c r="L1014" s="27">
        <f t="shared" si="132"/>
        <v>1</v>
      </c>
      <c r="M1014" s="27" t="str" cm="1">
        <f t="array" ref="M1014">IF(AND(I1014&lt;&gt;"CONST",L1014=0),INDEX(Source2!A:A,16-BIN2DEC(MID($B1014,11,4))),"--")</f>
        <v>--</v>
      </c>
      <c r="N1014" s="23" t="str" cm="1">
        <f t="array" ref="N1014">IF(AND(I1014&lt;&gt;"CONST",L1014=0),INDEX('D2'!A:A,4-BIN2DEC(MID($B1014,15,2))),"--")</f>
        <v>--</v>
      </c>
      <c r="O1014" s="6">
        <f t="shared" si="133"/>
        <v>0</v>
      </c>
      <c r="P1014" s="6">
        <f t="shared" si="128"/>
        <v>0</v>
      </c>
      <c r="Q1014" s="6">
        <f t="shared" si="129"/>
        <v>0</v>
      </c>
      <c r="R1014" s="3" t="str" cm="1">
        <f t="array" ref="R1014">INDEX(Types!A:A,1+BIN2DEC(MID($B1014,20,2)))</f>
        <v>ALU</v>
      </c>
      <c r="S1014" s="3" t="str" cm="1">
        <f t="array" ref="S1014">IF(R1014="ALU",INDEX(ALUOps!A:A,32-BIN2DEC(MID($B1014,22,5))),"")</f>
        <v>PASS</v>
      </c>
      <c r="T1014" s="3" t="str" cm="1">
        <f t="array" ref="T1014">IF(R1014="ALU",INDEX(Tmp!A:A,4-BIN2DEC(MID($B1014,27,2))),"")</f>
        <v>tmpA</v>
      </c>
      <c r="U1014" s="6">
        <f t="shared" si="134"/>
        <v>0</v>
      </c>
      <c r="V1014" t="str" cm="1">
        <f t="array" ref="V1014">IF(R1014="Jump",INDEX(Jcond!A:A,16-BIN2DEC(MID($B1014,22,4))),"")</f>
        <v/>
      </c>
      <c r="W1014" t="str">
        <f t="shared" si="135"/>
        <v/>
      </c>
      <c r="X1014" s="5" t="str" cm="1">
        <f t="array" ref="X1014">IF(R1014="Control",INDEX(IC!A:A,16-BIN2DEC(MID($B1014,21,4))),"")</f>
        <v/>
      </c>
      <c r="Y1014" s="5" t="str" cm="1">
        <f t="array" ref="Y1014">IF(X1014="CALL",INDEX(Subroutines!A:A,32-BIN2DEC(MID($B1014,25,5))),"")</f>
        <v/>
      </c>
      <c r="Z1014" s="5" t="str" cm="1">
        <f t="array" ref="Z1014">IF(R1014="Control",INDEX(EC!A:A,8-BIN2DEC(MID($B1014,25,3))),"")</f>
        <v/>
      </c>
      <c r="AA1014" s="5" t="str" cm="1">
        <f t="array" ref="AA1014">IF(R1014="Control",INDEX(SR!A:A,4-BIN2DEC(MID($B1014,28,2))),"")</f>
        <v/>
      </c>
      <c r="AC1014">
        <v>8080</v>
      </c>
      <c r="AD1014" t="s">
        <v>1017</v>
      </c>
      <c r="AJ1014" s="1" t="s">
        <v>913</v>
      </c>
    </row>
    <row r="1015" spans="1:36" x14ac:dyDescent="0.25">
      <c r="A1015" s="4" t="str">
        <f t="shared" si="130"/>
        <v>3F5</v>
      </c>
      <c r="B1015" s="2" t="s">
        <v>918</v>
      </c>
      <c r="C1015" s="35"/>
      <c r="D1015" s="3"/>
      <c r="E1015" s="3"/>
      <c r="F1015" s="3"/>
      <c r="G1015" s="3"/>
      <c r="H1015" s="3">
        <f t="shared" si="131"/>
        <v>0</v>
      </c>
      <c r="I1015" s="27" t="str" cm="1">
        <f t="array" ref="I1015">IF(H1015=0,INDEX(Source1!A:A, 32-BIN2DEC(LEFT($B1015,5))),"--")</f>
        <v>A</v>
      </c>
      <c r="J1015" s="63" t="str">
        <f t="shared" si="127"/>
        <v>--</v>
      </c>
      <c r="K1015" s="27" t="str" cm="1">
        <f t="array" ref="K1015">IF(H1015=0,INDEX(Dest1!A:A,32-BIN2DEC(MID($B1015,6,5))),"--")</f>
        <v>TEMP</v>
      </c>
      <c r="L1015" s="27">
        <f t="shared" si="132"/>
        <v>0</v>
      </c>
      <c r="M1015" s="27" t="str" cm="1">
        <f t="array" ref="M1015">IF(AND(I1015&lt;&gt;"CONST",L1015=0),INDEX(Source2!A:A,16-BIN2DEC(MID($B1015,11,4))),"--")</f>
        <v>SIGMA</v>
      </c>
      <c r="N1015" s="23" t="str" cm="1">
        <f t="array" ref="N1015">IF(AND(I1015&lt;&gt;"CONST",L1015=0),INDEX('D2'!A:A,4-BIN2DEC(MID($B1015,15,2))),"--")</f>
        <v>IND</v>
      </c>
      <c r="O1015" s="6">
        <f t="shared" si="133"/>
        <v>0</v>
      </c>
      <c r="P1015" s="6">
        <f t="shared" si="128"/>
        <v>0</v>
      </c>
      <c r="Q1015" s="6">
        <f t="shared" si="129"/>
        <v>1</v>
      </c>
      <c r="R1015" s="3" t="str" cm="1">
        <f t="array" ref="R1015">INDEX(Types!A:A,1+BIN2DEC(MID($B1015,20,2)))</f>
        <v>Control</v>
      </c>
      <c r="S1015" s="3" t="str" cm="1">
        <f t="array" ref="S1015">IF(R1015="ALU",INDEX(ALUOps!A:A,32-BIN2DEC(MID($B1015,22,5))),"")</f>
        <v/>
      </c>
      <c r="T1015" s="3" t="str" cm="1">
        <f t="array" ref="T1015">IF(R1015="ALU",INDEX(Tmp!A:A,4-BIN2DEC(MID($B1015,27,2))),"")</f>
        <v/>
      </c>
      <c r="U1015" s="6" t="str">
        <f t="shared" si="134"/>
        <v/>
      </c>
      <c r="V1015" t="str" cm="1">
        <f t="array" ref="V1015">IF(R1015="Jump",INDEX(Jcond!A:A,16-BIN2DEC(MID($B1015,22,4))),"")</f>
        <v/>
      </c>
      <c r="W1015" t="str">
        <f t="shared" si="135"/>
        <v/>
      </c>
      <c r="X1015" s="5" t="str" cm="1">
        <f t="array" ref="X1015">IF(R1015="Control",INDEX(IC!A:A,16-BIN2DEC(MID($B1015,21,4))),"")</f>
        <v>--</v>
      </c>
      <c r="Y1015" s="5" t="str" cm="1">
        <f t="array" ref="Y1015">IF(X1015="CALL",INDEX(Subroutines!A:A,32-BIN2DEC(MID($B1015,25,5))),"")</f>
        <v/>
      </c>
      <c r="Z1015" s="5" t="str" cm="1">
        <f t="array" ref="Z1015">IF(R1015="Control",INDEX(EC!A:A,8-BIN2DEC(MID($B1015,25,3))),"")</f>
        <v>MW</v>
      </c>
      <c r="AA1015" s="5" t="str" cm="1">
        <f t="array" ref="AA1015">IF(R1015="Control",INDEX(SR!A:A,4-BIN2DEC(MID($B1015,28,2))),"")</f>
        <v>None</v>
      </c>
    </row>
    <row r="1016" spans="1:36" x14ac:dyDescent="0.25">
      <c r="A1016" s="4" t="str">
        <f t="shared" si="130"/>
        <v>3F6</v>
      </c>
      <c r="B1016" s="2" t="s">
        <v>799</v>
      </c>
      <c r="C1016" s="35"/>
      <c r="D1016" s="3"/>
      <c r="E1016" s="3"/>
      <c r="F1016" s="3"/>
      <c r="G1016" s="3"/>
      <c r="H1016" s="3">
        <f t="shared" si="131"/>
        <v>0</v>
      </c>
      <c r="I1016" s="27" t="str" cm="1">
        <f t="array" ref="I1016">IF(H1016=0,INDEX(Source1!A:A, 32-BIN2DEC(LEFT($B1016,5))),"--")</f>
        <v>PC</v>
      </c>
      <c r="J1016" s="63" t="str">
        <f t="shared" si="127"/>
        <v>--</v>
      </c>
      <c r="K1016" s="27" t="str" cm="1">
        <f t="array" ref="K1016">IF(H1016=0,INDEX(Dest1!A:A,32-BIN2DEC(MID($B1016,6,5))),"--")</f>
        <v>NULL</v>
      </c>
      <c r="L1016" s="27">
        <f t="shared" si="132"/>
        <v>1</v>
      </c>
      <c r="M1016" s="27" t="str" cm="1">
        <f t="array" ref="M1016">IF(AND(I1016&lt;&gt;"CONST",L1016=0),INDEX(Source2!A:A,16-BIN2DEC(MID($B1016,11,4))),"--")</f>
        <v>--</v>
      </c>
      <c r="N1016" s="23" t="str" cm="1">
        <f t="array" ref="N1016">IF(AND(I1016&lt;&gt;"CONST",L1016=0),INDEX('D2'!A:A,4-BIN2DEC(MID($B1016,15,2))),"--")</f>
        <v>--</v>
      </c>
      <c r="O1016" s="6">
        <f t="shared" si="133"/>
        <v>0</v>
      </c>
      <c r="P1016" s="6">
        <f t="shared" si="128"/>
        <v>0</v>
      </c>
      <c r="Q1016" s="6">
        <f t="shared" si="129"/>
        <v>0</v>
      </c>
      <c r="R1016" s="3" t="str" cm="1">
        <f t="array" ref="R1016">INDEX(Types!A:A,1+BIN2DEC(MID($B1016,20,2)))</f>
        <v>Control</v>
      </c>
      <c r="S1016" s="3" t="str" cm="1">
        <f t="array" ref="S1016">IF(R1016="ALU",INDEX(ALUOps!A:A,32-BIN2DEC(MID($B1016,22,5))),"")</f>
        <v/>
      </c>
      <c r="T1016" s="3" t="str" cm="1">
        <f t="array" ref="T1016">IF(R1016="ALU",INDEX(Tmp!A:A,4-BIN2DEC(MID($B1016,27,2))),"")</f>
        <v/>
      </c>
      <c r="U1016" s="6" t="str">
        <f t="shared" si="134"/>
        <v/>
      </c>
      <c r="V1016" t="str" cm="1">
        <f t="array" ref="V1016">IF(R1016="Jump",INDEX(Jcond!A:A,16-BIN2DEC(MID($B1016,22,4))),"")</f>
        <v/>
      </c>
      <c r="W1016" t="str">
        <f t="shared" si="135"/>
        <v/>
      </c>
      <c r="X1016" s="5" t="str" cm="1">
        <f t="array" ref="X1016">IF(R1016="Control",INDEX(IC!A:A,16-BIN2DEC(MID($B1016,21,4))),"")</f>
        <v>--</v>
      </c>
      <c r="Y1016" s="5" t="str" cm="1">
        <f t="array" ref="Y1016">IF(X1016="CALL",INDEX(Subroutines!A:A,32-BIN2DEC(MID($B1016,25,5))),"")</f>
        <v/>
      </c>
      <c r="Z1016" s="5" t="str" cm="1">
        <f t="array" ref="Z1016">IF(R1016="Control",INDEX(EC!A:A,8-BIN2DEC(MID($B1016,25,3))),"")</f>
        <v>--</v>
      </c>
      <c r="AA1016" s="5" t="str" cm="1">
        <f t="array" ref="AA1016">IF(R1016="Control",INDEX(SR!A:A,4-BIN2DEC(MID($B1016,28,2))),"")</f>
        <v>--</v>
      </c>
    </row>
    <row r="1017" spans="1:36" s="9" customFormat="1" ht="15.75" thickBot="1" x14ac:dyDescent="0.3">
      <c r="A1017" s="7" t="str">
        <f t="shared" si="130"/>
        <v>3F7</v>
      </c>
      <c r="B1017" s="8" t="s">
        <v>799</v>
      </c>
      <c r="C1017" s="38"/>
      <c r="D1017" s="10"/>
      <c r="E1017" s="10"/>
      <c r="F1017" s="10"/>
      <c r="G1017" s="10"/>
      <c r="H1017" s="10">
        <f t="shared" si="131"/>
        <v>0</v>
      </c>
      <c r="I1017" s="30" t="str" cm="1">
        <f t="array" ref="I1017">IF(H1017=0,INDEX(Source1!A:A, 32-BIN2DEC(LEFT($B1017,5))),"--")</f>
        <v>PC</v>
      </c>
      <c r="J1017" s="66" t="str">
        <f t="shared" si="127"/>
        <v>--</v>
      </c>
      <c r="K1017" s="30" t="str" cm="1">
        <f t="array" ref="K1017">IF(H1017=0,INDEX(Dest1!A:A,32-BIN2DEC(MID($B1017,6,5))),"--")</f>
        <v>NULL</v>
      </c>
      <c r="L1017" s="30">
        <f t="shared" si="132"/>
        <v>1</v>
      </c>
      <c r="M1017" s="30" t="str" cm="1">
        <f t="array" ref="M1017">IF(AND(I1017&lt;&gt;"CONST",L1017=0),INDEX(Source2!A:A,16-BIN2DEC(MID($B1017,11,4))),"--")</f>
        <v>--</v>
      </c>
      <c r="N1017" s="26" t="str" cm="1">
        <f t="array" ref="N1017">IF(AND(I1017&lt;&gt;"CONST",L1017=0),INDEX('D2'!A:A,4-BIN2DEC(MID($B1017,15,2))),"--")</f>
        <v>--</v>
      </c>
      <c r="O1017" s="11">
        <f t="shared" si="133"/>
        <v>0</v>
      </c>
      <c r="P1017" s="11">
        <f t="shared" si="128"/>
        <v>0</v>
      </c>
      <c r="Q1017" s="11">
        <f t="shared" si="129"/>
        <v>0</v>
      </c>
      <c r="R1017" s="10" t="str" cm="1">
        <f t="array" ref="R1017">INDEX(Types!A:A,1+BIN2DEC(MID($B1017,20,2)))</f>
        <v>Control</v>
      </c>
      <c r="S1017" s="10" t="str" cm="1">
        <f t="array" ref="S1017">IF(R1017="ALU",INDEX(ALUOps!A:A,32-BIN2DEC(MID($B1017,22,5))),"")</f>
        <v/>
      </c>
      <c r="T1017" s="10" t="str" cm="1">
        <f t="array" ref="T1017">IF(R1017="ALU",INDEX(Tmp!A:A,4-BIN2DEC(MID($B1017,27,2))),"")</f>
        <v/>
      </c>
      <c r="U1017" s="11" t="str">
        <f t="shared" si="134"/>
        <v/>
      </c>
      <c r="V1017" s="9" t="str" cm="1">
        <f t="array" ref="V1017">IF(R1017="Jump",INDEX(Jcond!A:A,16-BIN2DEC(MID($B1017,22,4))),"")</f>
        <v/>
      </c>
      <c r="W1017" s="9" t="str">
        <f t="shared" si="135"/>
        <v/>
      </c>
      <c r="X1017" s="54" t="str" cm="1">
        <f t="array" ref="X1017">IF(R1017="Control",INDEX(IC!A:A,16-BIN2DEC(MID($B1017,21,4))),"")</f>
        <v>--</v>
      </c>
      <c r="Y1017" s="54" t="str" cm="1">
        <f t="array" ref="Y1017">IF(X1017="CALL",INDEX(Subroutines!A:A,32-BIN2DEC(MID($B1017,25,5))),"")</f>
        <v/>
      </c>
      <c r="Z1017" s="54" t="str" cm="1">
        <f t="array" ref="Z1017">IF(R1017="Control",INDEX(EC!A:A,8-BIN2DEC(MID($B1017,25,3))),"")</f>
        <v>--</v>
      </c>
      <c r="AA1017" s="54" t="str" cm="1">
        <f t="array" ref="AA1017">IF(R1017="Control",INDEX(SR!A:A,4-BIN2DEC(MID($B1017,28,2))),"")</f>
        <v>--</v>
      </c>
      <c r="AE1017" s="60"/>
    </row>
    <row r="1018" spans="1:36" x14ac:dyDescent="0.25">
      <c r="A1018" s="4" t="str">
        <f t="shared" si="130"/>
        <v>3F8</v>
      </c>
      <c r="B1018" s="2" t="s">
        <v>108</v>
      </c>
      <c r="C1018" s="35"/>
      <c r="D1018" s="2" t="s">
        <v>916</v>
      </c>
      <c r="E1018" s="2" t="s">
        <v>936</v>
      </c>
      <c r="F1018" s="2" t="s">
        <v>462</v>
      </c>
      <c r="G1018" s="2"/>
      <c r="H1018" s="3">
        <f t="shared" si="131"/>
        <v>0</v>
      </c>
      <c r="I1018" s="27" t="str" cm="1">
        <f t="array" ref="I1018">IF(H1018=0,INDEX(Source1!A:A, 32-BIN2DEC(LEFT($B1018,5))),"--")</f>
        <v>Q</v>
      </c>
      <c r="J1018" s="63" t="str">
        <f t="shared" si="127"/>
        <v>--</v>
      </c>
      <c r="K1018" s="27" t="str" cm="1">
        <f t="array" ref="K1018">IF(H1018=0,INDEX(Dest1!A:A,32-BIN2DEC(MID($B1018,6,5))),"--")</f>
        <v>tmpAL</v>
      </c>
      <c r="L1018" s="27">
        <f t="shared" si="132"/>
        <v>1</v>
      </c>
      <c r="M1018" s="27" t="str" cm="1">
        <f t="array" ref="M1018">IF(AND(I1018&lt;&gt;"CONST",L1018=0),INDEX(Source2!A:A,16-BIN2DEC(MID($B1018,11,4))),"--")</f>
        <v>--</v>
      </c>
      <c r="N1018" s="23" t="str" cm="1">
        <f t="array" ref="N1018">IF(AND(I1018&lt;&gt;"CONST",L1018=0),INDEX('D2'!A:A,4-BIN2DEC(MID($B1018,15,2))),"--")</f>
        <v>--</v>
      </c>
      <c r="O1018" s="6">
        <f t="shared" si="133"/>
        <v>0</v>
      </c>
      <c r="P1018" s="6">
        <f t="shared" si="128"/>
        <v>0</v>
      </c>
      <c r="Q1018" s="6">
        <f t="shared" si="129"/>
        <v>0</v>
      </c>
      <c r="R1018" s="3" t="str" cm="1">
        <f t="array" ref="R1018">INDEX(Types!A:A,1+BIN2DEC(MID($B1018,20,2)))</f>
        <v>Control</v>
      </c>
      <c r="S1018" s="3" t="str" cm="1">
        <f t="array" ref="S1018">IF(R1018="ALU",INDEX(ALUOps!A:A,32-BIN2DEC(MID($B1018,22,5))),"")</f>
        <v/>
      </c>
      <c r="T1018" s="3" t="str" cm="1">
        <f t="array" ref="T1018">IF(R1018="ALU",INDEX(Tmp!A:A,4-BIN2DEC(MID($B1018,27,2))),"")</f>
        <v/>
      </c>
      <c r="U1018" s="6" t="str">
        <f t="shared" si="134"/>
        <v/>
      </c>
      <c r="V1018" t="str" cm="1">
        <f t="array" ref="V1018">IF(R1018="Jump",INDEX(Jcond!A:A,16-BIN2DEC(MID($B1018,22,4))),"")</f>
        <v/>
      </c>
      <c r="W1018" t="str">
        <f t="shared" si="135"/>
        <v/>
      </c>
      <c r="X1018" s="5" t="str" cm="1">
        <f t="array" ref="X1018">IF(R1018="Control",INDEX(IC!A:A,16-BIN2DEC(MID($B1018,21,4))),"")</f>
        <v>--</v>
      </c>
      <c r="Y1018" s="5" t="str" cm="1">
        <f t="array" ref="Y1018">IF(X1018="CALL",INDEX(Subroutines!A:A,32-BIN2DEC(MID($B1018,25,5))),"")</f>
        <v/>
      </c>
      <c r="Z1018" s="5" t="str" cm="1">
        <f t="array" ref="Z1018">IF(R1018="Control",INDEX(EC!A:A,8-BIN2DEC(MID($B1018,25,3))),"")</f>
        <v>--</v>
      </c>
      <c r="AA1018" s="5" t="str" cm="1">
        <f t="array" ref="AA1018">IF(R1018="Control",INDEX(SR!A:A,4-BIN2DEC(MID($B1018,28,2))),"")</f>
        <v>--</v>
      </c>
      <c r="AC1018">
        <v>8080</v>
      </c>
      <c r="AD1018" t="s">
        <v>1069</v>
      </c>
      <c r="AJ1018" s="1" t="s">
        <v>917</v>
      </c>
    </row>
    <row r="1019" spans="1:36" x14ac:dyDescent="0.25">
      <c r="A1019" s="4" t="str">
        <f t="shared" si="130"/>
        <v>3F9</v>
      </c>
      <c r="B1019" s="2" t="s">
        <v>325</v>
      </c>
      <c r="C1019" s="35"/>
      <c r="D1019" s="3"/>
      <c r="E1019" s="3"/>
      <c r="F1019" s="3"/>
      <c r="G1019" s="3"/>
      <c r="H1019" s="3">
        <f t="shared" si="131"/>
        <v>0</v>
      </c>
      <c r="I1019" s="27" t="str" cm="1">
        <f t="array" ref="I1019">IF(H1019=0,INDEX(Source1!A:A, 32-BIN2DEC(LEFT($B1019,5))),"--")</f>
        <v>tmpA</v>
      </c>
      <c r="J1019" s="63" t="str">
        <f t="shared" si="127"/>
        <v>--</v>
      </c>
      <c r="K1019" s="27" t="str" cm="1">
        <f t="array" ref="K1019">IF(H1019=0,INDEX(Dest1!A:A,32-BIN2DEC(MID($B1019,6,5))),"--")</f>
        <v>DP</v>
      </c>
      <c r="L1019" s="27">
        <f t="shared" si="132"/>
        <v>1</v>
      </c>
      <c r="M1019" s="27" t="str" cm="1">
        <f t="array" ref="M1019">IF(AND(I1019&lt;&gt;"CONST",L1019=0),INDEX(Source2!A:A,16-BIN2DEC(MID($B1019,11,4))),"--")</f>
        <v>--</v>
      </c>
      <c r="N1019" s="23" t="str" cm="1">
        <f t="array" ref="N1019">IF(AND(I1019&lt;&gt;"CONST",L1019=0),INDEX('D2'!A:A,4-BIN2DEC(MID($B1019,15,2))),"--")</f>
        <v>--</v>
      </c>
      <c r="O1019" s="6">
        <f t="shared" si="133"/>
        <v>0</v>
      </c>
      <c r="P1019" s="6">
        <f t="shared" si="128"/>
        <v>0</v>
      </c>
      <c r="Q1019" s="6">
        <f t="shared" si="129"/>
        <v>0</v>
      </c>
      <c r="R1019" s="3" t="str" cm="1">
        <f t="array" ref="R1019">INDEX(Types!A:A,1+BIN2DEC(MID($B1019,20,2)))</f>
        <v>Control</v>
      </c>
      <c r="S1019" s="3" t="str" cm="1">
        <f t="array" ref="S1019">IF(R1019="ALU",INDEX(ALUOps!A:A,32-BIN2DEC(MID($B1019,22,5))),"")</f>
        <v/>
      </c>
      <c r="T1019" s="3" t="str" cm="1">
        <f t="array" ref="T1019">IF(R1019="ALU",INDEX(Tmp!A:A,4-BIN2DEC(MID($B1019,27,2))),"")</f>
        <v/>
      </c>
      <c r="U1019" s="6" t="str">
        <f t="shared" si="134"/>
        <v/>
      </c>
      <c r="V1019" t="str" cm="1">
        <f t="array" ref="V1019">IF(R1019="Jump",INDEX(Jcond!A:A,16-BIN2DEC(MID($B1019,22,4))),"")</f>
        <v/>
      </c>
      <c r="W1019" t="str">
        <f t="shared" si="135"/>
        <v/>
      </c>
      <c r="X1019" s="5" t="str" cm="1">
        <f t="array" ref="X1019">IF(R1019="Control",INDEX(IC!A:A,16-BIN2DEC(MID($B1019,21,4))),"")</f>
        <v>--</v>
      </c>
      <c r="Y1019" s="5" t="str" cm="1">
        <f t="array" ref="Y1019">IF(X1019="CALL",INDEX(Subroutines!A:A,32-BIN2DEC(MID($B1019,25,5))),"")</f>
        <v/>
      </c>
      <c r="Z1019" s="5" t="str" cm="1">
        <f t="array" ref="Z1019">IF(R1019="Control",INDEX(EC!A:A,8-BIN2DEC(MID($B1019,25,3))),"")</f>
        <v>MR</v>
      </c>
      <c r="AA1019" s="5" t="str" cm="1">
        <f t="array" ref="AA1019">IF(R1019="Control",INDEX(SR!A:A,4-BIN2DEC(MID($B1019,28,2))),"")</f>
        <v>None</v>
      </c>
    </row>
    <row r="1020" spans="1:36" x14ac:dyDescent="0.25">
      <c r="A1020" s="4" t="str">
        <f t="shared" si="130"/>
        <v>3FA</v>
      </c>
      <c r="B1020" s="2" t="s">
        <v>300</v>
      </c>
      <c r="C1020" s="35"/>
      <c r="D1020" s="3"/>
      <c r="E1020" s="3"/>
      <c r="F1020" s="3"/>
      <c r="G1020" s="3"/>
      <c r="H1020" s="3">
        <f t="shared" si="131"/>
        <v>0</v>
      </c>
      <c r="I1020" s="27" t="str" cm="1">
        <f t="array" ref="I1020">IF(H1020=0,INDEX(Source1!A:A, 32-BIN2DEC(LEFT($B1020,5))),"--")</f>
        <v>TEMP</v>
      </c>
      <c r="J1020" s="63" t="str">
        <f t="shared" si="127"/>
        <v>--</v>
      </c>
      <c r="K1020" s="27" t="str" cm="1">
        <f t="array" ref="K1020">IF(H1020=0,INDEX(Dest1!A:A,32-BIN2DEC(MID($B1020,6,5))),"--")</f>
        <v>AL</v>
      </c>
      <c r="L1020" s="27">
        <f t="shared" si="132"/>
        <v>1</v>
      </c>
      <c r="M1020" s="27" t="str" cm="1">
        <f t="array" ref="M1020">IF(AND(I1020&lt;&gt;"CONST",L1020=0),INDEX(Source2!A:A,16-BIN2DEC(MID($B1020,11,4))),"--")</f>
        <v>--</v>
      </c>
      <c r="N1020" s="23" t="str" cm="1">
        <f t="array" ref="N1020">IF(AND(I1020&lt;&gt;"CONST",L1020=0),INDEX('D2'!A:A,4-BIN2DEC(MID($B1020,15,2))),"--")</f>
        <v>--</v>
      </c>
      <c r="O1020" s="6">
        <f t="shared" si="133"/>
        <v>1</v>
      </c>
      <c r="P1020" s="6">
        <f t="shared" si="128"/>
        <v>0</v>
      </c>
      <c r="Q1020" s="6">
        <f t="shared" si="129"/>
        <v>1</v>
      </c>
      <c r="R1020" s="3" t="str" cm="1">
        <f t="array" ref="R1020">INDEX(Types!A:A,1+BIN2DEC(MID($B1020,20,2)))</f>
        <v>Control</v>
      </c>
      <c r="S1020" s="3" t="str" cm="1">
        <f t="array" ref="S1020">IF(R1020="ALU",INDEX(ALUOps!A:A,32-BIN2DEC(MID($B1020,22,5))),"")</f>
        <v/>
      </c>
      <c r="T1020" s="3" t="str" cm="1">
        <f t="array" ref="T1020">IF(R1020="ALU",INDEX(Tmp!A:A,4-BIN2DEC(MID($B1020,27,2))),"")</f>
        <v/>
      </c>
      <c r="U1020" s="6" t="str">
        <f t="shared" si="134"/>
        <v/>
      </c>
      <c r="V1020" t="str" cm="1">
        <f t="array" ref="V1020">IF(R1020="Jump",INDEX(Jcond!A:A,16-BIN2DEC(MID($B1020,22,4))),"")</f>
        <v/>
      </c>
      <c r="W1020" t="str">
        <f t="shared" si="135"/>
        <v/>
      </c>
      <c r="X1020" s="5" t="str" cm="1">
        <f t="array" ref="X1020">IF(R1020="Control",INDEX(IC!A:A,16-BIN2DEC(MID($B1020,21,4))),"")</f>
        <v>--</v>
      </c>
      <c r="Y1020" s="5" t="str" cm="1">
        <f t="array" ref="Y1020">IF(X1020="CALL",INDEX(Subroutines!A:A,32-BIN2DEC(MID($B1020,25,5))),"")</f>
        <v/>
      </c>
      <c r="Z1020" s="5" t="str" cm="1">
        <f t="array" ref="Z1020">IF(R1020="Control",INDEX(EC!A:A,8-BIN2DEC(MID($B1020,25,3))),"")</f>
        <v>--</v>
      </c>
      <c r="AA1020" s="5" t="str" cm="1">
        <f t="array" ref="AA1020">IF(R1020="Control",INDEX(SR!A:A,4-BIN2DEC(MID($B1020,28,2))),"")</f>
        <v>--</v>
      </c>
    </row>
    <row r="1021" spans="1:36" s="20" customFormat="1" ht="15.75" thickBot="1" x14ac:dyDescent="0.3">
      <c r="A1021" s="17" t="str">
        <f t="shared" si="130"/>
        <v>3FB</v>
      </c>
      <c r="B1021" s="18" t="s">
        <v>4</v>
      </c>
      <c r="C1021" s="37"/>
      <c r="D1021" s="19"/>
      <c r="E1021" s="19"/>
      <c r="F1021" s="19"/>
      <c r="G1021" s="19"/>
      <c r="H1021" s="19">
        <f t="shared" si="131"/>
        <v>1</v>
      </c>
      <c r="I1021" s="29" t="str" cm="1">
        <f t="array" ref="I1021">IF(H1021=0,INDEX(Source1!A:A, 32-BIN2DEC(LEFT($B1021,5))),"--")</f>
        <v>--</v>
      </c>
      <c r="J1021" s="65" t="str">
        <f t="shared" si="127"/>
        <v>--</v>
      </c>
      <c r="K1021" s="29" t="str" cm="1">
        <f t="array" ref="K1021">IF(H1021=0,INDEX(Dest1!A:A,32-BIN2DEC(MID($B1021,6,5))),"--")</f>
        <v>--</v>
      </c>
      <c r="L1021" s="29">
        <f t="shared" si="132"/>
        <v>1</v>
      </c>
      <c r="M1021" s="29" t="str" cm="1">
        <f t="array" ref="M1021">IF(AND(I1021&lt;&gt;"CONST",L1021=0),INDEX(Source2!A:A,16-BIN2DEC(MID($B1021,11,4))),"--")</f>
        <v>--</v>
      </c>
      <c r="N1021" s="25" t="str" cm="1">
        <f t="array" ref="N1021">IF(AND(I1021&lt;&gt;"CONST",L1021=0),INDEX('D2'!A:A,4-BIN2DEC(MID($B1021,15,2))),"--")</f>
        <v>--</v>
      </c>
      <c r="O1021" s="21">
        <f t="shared" si="133"/>
        <v>0</v>
      </c>
      <c r="P1021" s="21">
        <f t="shared" si="128"/>
        <v>0</v>
      </c>
      <c r="Q1021" s="21">
        <f t="shared" si="129"/>
        <v>0</v>
      </c>
      <c r="R1021" s="19" t="str" cm="1">
        <f t="array" ref="R1021">INDEX(Types!A:A,1+BIN2DEC(MID($B1021,20,2)))</f>
        <v>Control</v>
      </c>
      <c r="S1021" s="19" t="str" cm="1">
        <f t="array" ref="S1021">IF(R1021="ALU",INDEX(ALUOps!A:A,32-BIN2DEC(MID($B1021,22,5))),"")</f>
        <v/>
      </c>
      <c r="T1021" s="19" t="str" cm="1">
        <f t="array" ref="T1021">IF(R1021="ALU",INDEX(Tmp!A:A,4-BIN2DEC(MID($B1021,27,2))),"")</f>
        <v/>
      </c>
      <c r="U1021" s="21" t="str">
        <f t="shared" si="134"/>
        <v/>
      </c>
      <c r="V1021" s="20" t="str" cm="1">
        <f t="array" ref="V1021">IF(R1021="Jump",INDEX(Jcond!A:A,16-BIN2DEC(MID($B1021,22,4))),"")</f>
        <v/>
      </c>
      <c r="W1021" s="20" t="str">
        <f t="shared" si="135"/>
        <v/>
      </c>
      <c r="X1021" s="53" t="str" cm="1">
        <f t="array" ref="X1021">IF(R1021="Control",INDEX(IC!A:A,16-BIN2DEC(MID($B1021,21,4))),"")</f>
        <v>--</v>
      </c>
      <c r="Y1021" s="53" t="str" cm="1">
        <f t="array" ref="Y1021">IF(X1021="CALL",INDEX(Subroutines!A:A,32-BIN2DEC(MID($B1021,25,5))),"")</f>
        <v/>
      </c>
      <c r="Z1021" s="53" t="str" cm="1">
        <f t="array" ref="Z1021">IF(R1021="Control",INDEX(EC!A:A,8-BIN2DEC(MID($B1021,25,3))),"")</f>
        <v>--</v>
      </c>
      <c r="AA1021" s="53" t="str" cm="1">
        <f t="array" ref="AA1021">IF(R1021="Control",INDEX(SR!A:A,4-BIN2DEC(MID($B1021,28,2))),"")</f>
        <v>--</v>
      </c>
      <c r="AE1021" s="59"/>
    </row>
    <row r="1022" spans="1:36" x14ac:dyDescent="0.25">
      <c r="A1022" s="4" t="str">
        <f t="shared" si="130"/>
        <v>3FC</v>
      </c>
      <c r="B1022" s="2" t="s">
        <v>227</v>
      </c>
      <c r="C1022" s="35"/>
      <c r="D1022" s="2" t="s">
        <v>919</v>
      </c>
      <c r="E1022" s="2" t="s">
        <v>937</v>
      </c>
      <c r="F1022" s="2" t="s">
        <v>462</v>
      </c>
      <c r="G1022" s="2"/>
      <c r="H1022" s="3">
        <f t="shared" si="131"/>
        <v>0</v>
      </c>
      <c r="I1022" s="27" t="str" cm="1">
        <f t="array" ref="I1022">IF(H1022=0,INDEX(Source1!A:A, 32-BIN2DEC(LEFT($B1022,5))),"--")</f>
        <v>SP</v>
      </c>
      <c r="J1022" s="63" t="str">
        <f t="shared" si="127"/>
        <v>--</v>
      </c>
      <c r="K1022" s="27" t="str" cm="1">
        <f t="array" ref="K1022">IF(H1022=0,INDEX(Dest1!A:A,32-BIN2DEC(MID($B1022,6,5))),"--")</f>
        <v>DP</v>
      </c>
      <c r="L1022" s="27">
        <f t="shared" si="132"/>
        <v>0</v>
      </c>
      <c r="M1022" s="27" t="str" cm="1">
        <f t="array" ref="M1022">IF(AND(I1022&lt;&gt;"CONST",L1022=0),INDEX(Source2!A:A,16-BIN2DEC(MID($B1022,11,4))),"--")</f>
        <v>SP</v>
      </c>
      <c r="N1022" s="23" t="str" cm="1">
        <f t="array" ref="N1022">IF(AND(I1022&lt;&gt;"CONST",L1022=0),INDEX('D2'!A:A,4-BIN2DEC(MID($B1022,15,2))),"--")</f>
        <v>tmpA</v>
      </c>
      <c r="O1022" s="6">
        <f t="shared" si="133"/>
        <v>0</v>
      </c>
      <c r="P1022" s="6">
        <f t="shared" si="128"/>
        <v>0</v>
      </c>
      <c r="Q1022" s="6">
        <f t="shared" si="129"/>
        <v>0</v>
      </c>
      <c r="R1022" s="3" t="str" cm="1">
        <f t="array" ref="R1022">INDEX(Types!A:A,1+BIN2DEC(MID($B1022,20,2)))</f>
        <v>Control</v>
      </c>
      <c r="S1022" s="3" t="str" cm="1">
        <f t="array" ref="S1022">IF(R1022="ALU",INDEX(ALUOps!A:A,32-BIN2DEC(MID($B1022,22,5))),"")</f>
        <v/>
      </c>
      <c r="T1022" s="3" t="str" cm="1">
        <f t="array" ref="T1022">IF(R1022="ALU",INDEX(Tmp!A:A,4-BIN2DEC(MID($B1022,27,2))),"")</f>
        <v/>
      </c>
      <c r="U1022" s="6" t="str">
        <f t="shared" si="134"/>
        <v/>
      </c>
      <c r="V1022" t="str" cm="1">
        <f t="array" ref="V1022">IF(R1022="Jump",INDEX(Jcond!A:A,16-BIN2DEC(MID($B1022,22,4))),"")</f>
        <v/>
      </c>
      <c r="W1022" t="str">
        <f t="shared" si="135"/>
        <v/>
      </c>
      <c r="X1022" s="5" t="str" cm="1">
        <f t="array" ref="X1022">IF(R1022="Control",INDEX(IC!A:A,16-BIN2DEC(MID($B1022,21,4))),"")</f>
        <v>SUSP</v>
      </c>
      <c r="Y1022" s="5" t="str" cm="1">
        <f t="array" ref="Y1022">IF(X1022="CALL",INDEX(Subroutines!A:A,32-BIN2DEC(MID($B1022,25,5))),"")</f>
        <v/>
      </c>
      <c r="Z1022" s="5" t="str" cm="1">
        <f t="array" ref="Z1022">IF(R1022="Control",INDEX(EC!A:A,8-BIN2DEC(MID($B1022,25,3))),"")</f>
        <v>MR</v>
      </c>
      <c r="AA1022" s="5" t="str" cm="1">
        <f t="array" ref="AA1022">IF(R1022="Control",INDEX(SR!A:A,4-BIN2DEC(MID($B1022,28,2))),"")</f>
        <v>SS</v>
      </c>
      <c r="AC1022">
        <v>8080</v>
      </c>
      <c r="AD1022" t="s">
        <v>1071</v>
      </c>
      <c r="AE1022" s="1" t="s">
        <v>1321</v>
      </c>
      <c r="AJ1022" s="1" t="s">
        <v>920</v>
      </c>
    </row>
    <row r="1023" spans="1:36" x14ac:dyDescent="0.25">
      <c r="A1023" s="4" t="str">
        <f t="shared" si="130"/>
        <v>3FD</v>
      </c>
      <c r="B1023" s="2" t="s">
        <v>923</v>
      </c>
      <c r="C1023" s="35"/>
      <c r="D1023" s="3"/>
      <c r="E1023" s="3"/>
      <c r="F1023" s="3"/>
      <c r="G1023" s="3"/>
      <c r="H1023" s="3">
        <f t="shared" si="131"/>
        <v>1</v>
      </c>
      <c r="I1023" s="27" t="str" cm="1">
        <f t="array" ref="I1023">IF(H1023=0,INDEX(Source1!A:A, 32-BIN2DEC(LEFT($B1023,5))),"--")</f>
        <v>--</v>
      </c>
      <c r="J1023" s="63" t="str">
        <f t="shared" si="127"/>
        <v>--</v>
      </c>
      <c r="K1023" s="27" t="str" cm="1">
        <f t="array" ref="K1023">IF(H1023=0,INDEX(Dest1!A:A,32-BIN2DEC(MID($B1023,6,5))),"--")</f>
        <v>--</v>
      </c>
      <c r="L1023" s="27">
        <f t="shared" si="132"/>
        <v>1</v>
      </c>
      <c r="M1023" s="27" t="str" cm="1">
        <f t="array" ref="M1023">IF(AND(I1023&lt;&gt;"CONST",L1023=0),INDEX(Source2!A:A,16-BIN2DEC(MID($B1023,11,4))),"--")</f>
        <v>--</v>
      </c>
      <c r="N1023" s="23" t="str" cm="1">
        <f t="array" ref="N1023">IF(AND(I1023&lt;&gt;"CONST",L1023=0),INDEX('D2'!A:A,4-BIN2DEC(MID($B1023,15,2))),"--")</f>
        <v>--</v>
      </c>
      <c r="O1023" s="6">
        <f t="shared" si="133"/>
        <v>0</v>
      </c>
      <c r="P1023" s="6">
        <f t="shared" si="128"/>
        <v>0</v>
      </c>
      <c r="Q1023" s="6">
        <f t="shared" si="129"/>
        <v>0</v>
      </c>
      <c r="R1023" s="3" t="str" cm="1">
        <f t="array" ref="R1023">INDEX(Types!A:A,1+BIN2DEC(MID($B1023,20,2)))</f>
        <v>Control</v>
      </c>
      <c r="S1023" s="3" t="str" cm="1">
        <f t="array" ref="S1023">IF(R1023="ALU",INDEX(ALUOps!A:A,32-BIN2DEC(MID($B1023,22,5))),"")</f>
        <v/>
      </c>
      <c r="T1023" s="3" t="str" cm="1">
        <f t="array" ref="T1023">IF(R1023="ALU",INDEX(Tmp!A:A,4-BIN2DEC(MID($B1023,27,2))),"")</f>
        <v/>
      </c>
      <c r="U1023" s="6" t="str">
        <f t="shared" si="134"/>
        <v/>
      </c>
      <c r="V1023" t="str" cm="1">
        <f t="array" ref="V1023">IF(R1023="Jump",INDEX(Jcond!A:A,16-BIN2DEC(MID($B1023,22,4))),"")</f>
        <v/>
      </c>
      <c r="W1023" t="str">
        <f t="shared" si="135"/>
        <v/>
      </c>
      <c r="X1023" s="5" t="str" cm="1">
        <f t="array" ref="X1023">IF(R1023="Control",INDEX(IC!A:A,16-BIN2DEC(MID($B1023,21,4))),"")</f>
        <v>{0}</v>
      </c>
      <c r="Y1023" s="5" t="str" cm="1">
        <f t="array" ref="Y1023">IF(X1023="CALL",INDEX(Subroutines!A:A,32-BIN2DEC(MID($B1023,25,5))),"")</f>
        <v/>
      </c>
      <c r="Z1023" s="5" t="str" cm="1">
        <f t="array" ref="Z1023">IF(R1023="Control",INDEX(EC!A:A,8-BIN2DEC(MID($B1023,25,3))),"")</f>
        <v>--</v>
      </c>
      <c r="AA1023" s="5" t="str" cm="1">
        <f t="array" ref="AA1023">IF(R1023="Control",INDEX(SR!A:A,4-BIN2DEC(MID($B1023,28,2))),"")</f>
        <v>--</v>
      </c>
    </row>
    <row r="1024" spans="1:36" x14ac:dyDescent="0.25">
      <c r="A1024" s="4" t="str">
        <f t="shared" si="130"/>
        <v>3FE</v>
      </c>
      <c r="B1024" s="2" t="s">
        <v>265</v>
      </c>
      <c r="C1024" s="35"/>
      <c r="D1024" s="3"/>
      <c r="E1024" s="3"/>
      <c r="F1024" s="3"/>
      <c r="G1024" s="3"/>
      <c r="H1024" s="3">
        <f t="shared" si="131"/>
        <v>1</v>
      </c>
      <c r="I1024" s="27" t="str" cm="1">
        <f t="array" ref="I1024">IF(H1024=0,INDEX(Source1!A:A, 32-BIN2DEC(LEFT($B1024,5))),"--")</f>
        <v>--</v>
      </c>
      <c r="J1024" s="63" t="str">
        <f t="shared" si="127"/>
        <v>--</v>
      </c>
      <c r="K1024" s="27" t="str" cm="1">
        <f t="array" ref="K1024">IF(H1024=0,INDEX(Dest1!A:A,32-BIN2DEC(MID($B1024,6,5))),"--")</f>
        <v>--</v>
      </c>
      <c r="L1024" s="27">
        <f t="shared" si="132"/>
        <v>1</v>
      </c>
      <c r="M1024" s="27" t="str" cm="1">
        <f t="array" ref="M1024">IF(AND(I1024&lt;&gt;"CONST",L1024=0),INDEX(Source2!A:A,16-BIN2DEC(MID($B1024,11,4))),"--")</f>
        <v>--</v>
      </c>
      <c r="N1024" s="23" t="str" cm="1">
        <f t="array" ref="N1024">IF(AND(I1024&lt;&gt;"CONST",L1024=0),INDEX('D2'!A:A,4-BIN2DEC(MID($B1024,15,2))),"--")</f>
        <v>--</v>
      </c>
      <c r="O1024" s="6">
        <f t="shared" si="133"/>
        <v>0</v>
      </c>
      <c r="P1024" s="6">
        <f t="shared" si="128"/>
        <v>0</v>
      </c>
      <c r="Q1024" s="6">
        <f t="shared" si="129"/>
        <v>0</v>
      </c>
      <c r="R1024" s="3" t="str" cm="1">
        <f t="array" ref="R1024">INDEX(Types!A:A,1+BIN2DEC(MID($B1024,20,2)))</f>
        <v>Control</v>
      </c>
      <c r="S1024" s="3" t="str" cm="1">
        <f t="array" ref="S1024">IF(R1024="ALU",INDEX(ALUOps!A:A,32-BIN2DEC(MID($B1024,22,5))),"")</f>
        <v/>
      </c>
      <c r="T1024" s="3" t="str" cm="1">
        <f t="array" ref="T1024">IF(R1024="ALU",INDEX(Tmp!A:A,4-BIN2DEC(MID($B1024,27,2))),"")</f>
        <v/>
      </c>
      <c r="U1024" s="6" t="str">
        <f t="shared" si="134"/>
        <v/>
      </c>
      <c r="V1024" t="str" cm="1">
        <f t="array" ref="V1024">IF(R1024="Jump",INDEX(Jcond!A:A,16-BIN2DEC(MID($B1024,22,4))),"")</f>
        <v/>
      </c>
      <c r="W1024" t="str">
        <f t="shared" si="135"/>
        <v/>
      </c>
      <c r="X1024" s="5" t="str" cm="1">
        <f t="array" ref="X1024">IF(R1024="Control",INDEX(IC!A:A,16-BIN2DEC(MID($B1024,21,4))),"")</f>
        <v>CALL</v>
      </c>
      <c r="Y1024" s="5" t="str" cm="1">
        <f t="array" ref="Y1024">IF(X1024="CALL",INDEX(Subroutines!A:A,32-BIN2DEC(MID($B1024,25,5))),"")</f>
        <v>IRET</v>
      </c>
      <c r="Z1024" s="5" t="str" cm="1">
        <f t="array" ref="Z1024">IF(R1024="Control",INDEX(EC!A:A,8-BIN2DEC(MID($B1024,25,3))),"")</f>
        <v>{0}</v>
      </c>
      <c r="AA1024" s="5" t="str" cm="1">
        <f t="array" ref="AA1024">IF(R1024="Control",INDEX(SR!A:A,4-BIN2DEC(MID($B1024,28,2))),"")</f>
        <v>None</v>
      </c>
    </row>
    <row r="1025" spans="1:36" s="20" customFormat="1" ht="15.75" thickBot="1" x14ac:dyDescent="0.3">
      <c r="A1025" s="17" t="str">
        <f t="shared" si="130"/>
        <v>3FF</v>
      </c>
      <c r="B1025" s="18" t="s">
        <v>4</v>
      </c>
      <c r="C1025" s="37"/>
      <c r="D1025" s="19"/>
      <c r="E1025" s="19"/>
      <c r="F1025" s="19"/>
      <c r="G1025" s="19"/>
      <c r="H1025" s="19">
        <f t="shared" si="131"/>
        <v>1</v>
      </c>
      <c r="I1025" s="29" t="str" cm="1">
        <f t="array" ref="I1025">IF(H1025=0,INDEX(Source1!A:A, 32-BIN2DEC(LEFT($B1025,5))),"--")</f>
        <v>--</v>
      </c>
      <c r="J1025" s="65" t="str">
        <f t="shared" si="127"/>
        <v>--</v>
      </c>
      <c r="K1025" s="29" t="str" cm="1">
        <f t="array" ref="K1025">IF(H1025=0,INDEX(Dest1!A:A,32-BIN2DEC(MID($B1025,6,5))),"--")</f>
        <v>--</v>
      </c>
      <c r="L1025" s="29">
        <f t="shared" si="132"/>
        <v>1</v>
      </c>
      <c r="M1025" s="29" t="str" cm="1">
        <f t="array" ref="M1025">IF(AND(I1025&lt;&gt;"CONST",L1025=0),INDEX(Source2!A:A,16-BIN2DEC(MID($B1025,11,4))),"--")</f>
        <v>--</v>
      </c>
      <c r="N1025" s="25" t="str" cm="1">
        <f t="array" ref="N1025">IF(AND(I1025&lt;&gt;"CONST",L1025=0),INDEX('D2'!A:A,4-BIN2DEC(MID($B1025,15,2))),"--")</f>
        <v>--</v>
      </c>
      <c r="O1025" s="21">
        <f t="shared" si="133"/>
        <v>0</v>
      </c>
      <c r="P1025" s="21">
        <f t="shared" si="128"/>
        <v>0</v>
      </c>
      <c r="Q1025" s="21">
        <f t="shared" si="129"/>
        <v>0</v>
      </c>
      <c r="R1025" s="19" t="str" cm="1">
        <f t="array" ref="R1025">INDEX(Types!A:A,1+BIN2DEC(MID($B1025,20,2)))</f>
        <v>Control</v>
      </c>
      <c r="S1025" s="19" t="str" cm="1">
        <f t="array" ref="S1025">IF(R1025="ALU",INDEX(ALUOps!A:A,32-BIN2DEC(MID($B1025,22,5))),"")</f>
        <v/>
      </c>
      <c r="T1025" s="19" t="str" cm="1">
        <f t="array" ref="T1025">IF(R1025="ALU",INDEX(Tmp!A:A,4-BIN2DEC(MID($B1025,27,2))),"")</f>
        <v/>
      </c>
      <c r="U1025" s="21" t="str">
        <f t="shared" si="134"/>
        <v/>
      </c>
      <c r="V1025" s="20" t="str" cm="1">
        <f t="array" ref="V1025">IF(R1025="Jump",INDEX(Jcond!A:A,16-BIN2DEC(MID($B1025,22,4))),"")</f>
        <v/>
      </c>
      <c r="W1025" s="20" t="str">
        <f t="shared" si="135"/>
        <v/>
      </c>
      <c r="X1025" s="53" t="str" cm="1">
        <f t="array" ref="X1025">IF(R1025="Control",INDEX(IC!A:A,16-BIN2DEC(MID($B1025,21,4))),"")</f>
        <v>--</v>
      </c>
      <c r="Y1025" s="53" t="str" cm="1">
        <f t="array" ref="Y1025">IF(X1025="CALL",INDEX(Subroutines!A:A,32-BIN2DEC(MID($B1025,25,5))),"")</f>
        <v/>
      </c>
      <c r="Z1025" s="53" t="str" cm="1">
        <f t="array" ref="Z1025">IF(R1025="Control",INDEX(EC!A:A,8-BIN2DEC(MID($B1025,25,3))),"")</f>
        <v>--</v>
      </c>
      <c r="AA1025" s="53" t="str" cm="1">
        <f t="array" ref="AA1025">IF(R1025="Control",INDEX(SR!A:A,4-BIN2DEC(MID($B1025,28,2))),"")</f>
        <v>--</v>
      </c>
      <c r="AE1025" s="59"/>
    </row>
    <row r="1026" spans="1:36" x14ac:dyDescent="0.25">
      <c r="A1026" s="4" t="str">
        <f t="shared" si="130"/>
        <v>400</v>
      </c>
      <c r="B1026" s="2" t="s">
        <v>111</v>
      </c>
      <c r="C1026" s="35"/>
      <c r="D1026" s="2" t="s">
        <v>921</v>
      </c>
      <c r="E1026" s="2" t="s">
        <v>937</v>
      </c>
      <c r="F1026" s="2" t="s">
        <v>462</v>
      </c>
      <c r="G1026" s="2"/>
      <c r="H1026" s="3">
        <f t="shared" si="131"/>
        <v>0</v>
      </c>
      <c r="I1026" s="27" t="str" cm="1">
        <f t="array" ref="I1026">IF(H1026=0,INDEX(Source1!A:A, 32-BIN2DEC(LEFT($B1026,5))),"--")</f>
        <v>Q</v>
      </c>
      <c r="J1026" s="63" t="str">
        <f t="shared" ref="J1026:J1089" si="136">IF(I1026="CONST",31-BIN2DEC(MID($B1026,12,5)),"--")</f>
        <v>--</v>
      </c>
      <c r="K1026" s="27" t="str" cm="1">
        <f t="array" ref="K1026">IF(H1026=0,INDEX(Dest1!A:A,32-BIN2DEC(MID($B1026,6,5))),"--")</f>
        <v>tmpBL</v>
      </c>
      <c r="L1026" s="27">
        <f t="shared" si="132"/>
        <v>1</v>
      </c>
      <c r="M1026" s="27" t="str" cm="1">
        <f t="array" ref="M1026">IF(AND(I1026&lt;&gt;"CONST",L1026=0),INDEX(Source2!A:A,16-BIN2DEC(MID($B1026,11,4))),"--")</f>
        <v>--</v>
      </c>
      <c r="N1026" s="23" t="str" cm="1">
        <f t="array" ref="N1026">IF(AND(I1026&lt;&gt;"CONST",L1026=0),INDEX('D2'!A:A,4-BIN2DEC(MID($B1026,15,2))),"--")</f>
        <v>--</v>
      </c>
      <c r="O1026" s="6">
        <f t="shared" si="133"/>
        <v>0</v>
      </c>
      <c r="P1026" s="6">
        <f t="shared" ref="P1026:P1029" si="137">BIN2DEC(MID($B1026,18,1))</f>
        <v>0</v>
      </c>
      <c r="Q1026" s="6">
        <f t="shared" ref="Q1026:Q1029" si="138">BIN2DEC(MID($B1026,19,1))</f>
        <v>0</v>
      </c>
      <c r="R1026" s="3" t="str" cm="1">
        <f t="array" ref="R1026">INDEX(Types!A:A,1+BIN2DEC(MID($B1026,20,2)))</f>
        <v>Control</v>
      </c>
      <c r="S1026" s="3" t="str" cm="1">
        <f t="array" ref="S1026">IF(R1026="ALU",INDEX(ALUOps!A:A,32-BIN2DEC(MID($B1026,22,5))),"")</f>
        <v/>
      </c>
      <c r="T1026" s="3" t="str" cm="1">
        <f t="array" ref="T1026">IF(R1026="ALU",INDEX(Tmp!A:A,4-BIN2DEC(MID($B1026,27,2))),"")</f>
        <v/>
      </c>
      <c r="U1026" s="6" t="str">
        <f t="shared" si="134"/>
        <v/>
      </c>
      <c r="V1026" t="str" cm="1">
        <f t="array" ref="V1026">IF(R1026="Jump",INDEX(Jcond!A:A,16-BIN2DEC(MID($B1026,22,4))),"")</f>
        <v/>
      </c>
      <c r="W1026" t="str">
        <f t="shared" si="135"/>
        <v/>
      </c>
      <c r="X1026" s="5" t="str" cm="1">
        <f t="array" ref="X1026">IF(R1026="Control",INDEX(IC!A:A,16-BIN2DEC(MID($B1026,21,4))),"")</f>
        <v>--</v>
      </c>
      <c r="Y1026" s="5" t="str" cm="1">
        <f t="array" ref="Y1026">IF(X1026="CALL",INDEX(Subroutines!A:A,32-BIN2DEC(MID($B1026,25,5))),"")</f>
        <v/>
      </c>
      <c r="Z1026" s="5" t="str" cm="1">
        <f t="array" ref="Z1026">IF(R1026="Control",INDEX(EC!A:A,8-BIN2DEC(MID($B1026,25,3))),"")</f>
        <v>--</v>
      </c>
      <c r="AA1026" s="5" t="str" cm="1">
        <f t="array" ref="AA1026">IF(R1026="Control",INDEX(SR!A:A,4-BIN2DEC(MID($B1026,28,2))),"")</f>
        <v>--</v>
      </c>
      <c r="AC1026">
        <v>8080</v>
      </c>
      <c r="AD1026" t="s">
        <v>1072</v>
      </c>
      <c r="AJ1026" s="1" t="s">
        <v>922</v>
      </c>
    </row>
    <row r="1027" spans="1:36" x14ac:dyDescent="0.25">
      <c r="A1027" s="4" t="str">
        <f t="shared" ref="A1027:A1029" si="139">DEC2HEX(ROW(A1026)-ROW($A$1),3)</f>
        <v>401</v>
      </c>
      <c r="B1027" s="2" t="s">
        <v>924</v>
      </c>
      <c r="C1027" s="35"/>
      <c r="D1027" s="3"/>
      <c r="E1027" s="3"/>
      <c r="F1027" s="3"/>
      <c r="G1027" s="3"/>
      <c r="H1027" s="3">
        <f t="shared" ref="H1027:H1029" si="140">IF(BIN2DEC(LEFT($B1027,10))=0,1,0)</f>
        <v>0</v>
      </c>
      <c r="I1027" s="27" t="str" cm="1">
        <f t="array" ref="I1027">IF(H1027=0,INDEX(Source1!A:A, 32-BIN2DEC(LEFT($B1027,5))),"--")</f>
        <v>ZERO</v>
      </c>
      <c r="J1027" s="63" t="str">
        <f t="shared" si="136"/>
        <v>--</v>
      </c>
      <c r="K1027" s="27" t="str" cm="1">
        <f t="array" ref="K1027">IF(H1027=0,INDEX(Dest1!A:A,32-BIN2DEC(MID($B1027,6,5))),"--")</f>
        <v>LC</v>
      </c>
      <c r="L1027" s="27">
        <f t="shared" ref="L1027:L1029" si="141">IF(BIN2DEC(MID($B1027,11,6))=0,1,0)</f>
        <v>1</v>
      </c>
      <c r="M1027" s="27" t="str" cm="1">
        <f t="array" ref="M1027">IF(AND(I1027&lt;&gt;"CONST",L1027=0),INDEX(Source2!A:A,16-BIN2DEC(MID($B1027,11,4))),"--")</f>
        <v>--</v>
      </c>
      <c r="N1027" s="23" t="str" cm="1">
        <f t="array" ref="N1027">IF(AND(I1027&lt;&gt;"CONST",L1027=0),INDEX('D2'!A:A,4-BIN2DEC(MID($B1027,15,2))),"--")</f>
        <v>--</v>
      </c>
      <c r="O1027" s="6">
        <f t="shared" ref="O1027:O1029" si="142">BIN2DEC(MID($B1027,17,1))</f>
        <v>0</v>
      </c>
      <c r="P1027" s="6">
        <f t="shared" si="137"/>
        <v>0</v>
      </c>
      <c r="Q1027" s="6">
        <f t="shared" si="138"/>
        <v>0</v>
      </c>
      <c r="R1027" s="3" t="str" cm="1">
        <f t="array" ref="R1027">INDEX(Types!A:A,1+BIN2DEC(MID($B1027,20,2)))</f>
        <v>Control</v>
      </c>
      <c r="S1027" s="3" t="str" cm="1">
        <f t="array" ref="S1027">IF(R1027="ALU",INDEX(ALUOps!A:A,32-BIN2DEC(MID($B1027,22,5))),"")</f>
        <v/>
      </c>
      <c r="T1027" s="3" t="str" cm="1">
        <f t="array" ref="T1027">IF(R1027="ALU",INDEX(Tmp!A:A,4-BIN2DEC(MID($B1027,27,2))),"")</f>
        <v/>
      </c>
      <c r="U1027" s="6" t="str">
        <f t="shared" ref="U1027:U1029" si="143">IF(R1027="ALU",1-BIN2DEC(MID($B1027,29,1)),"")</f>
        <v/>
      </c>
      <c r="V1027" t="str" cm="1">
        <f t="array" ref="V1027">IF(R1027="Jump",INDEX(Jcond!A:A,16-BIN2DEC(MID($B1027,22,4))),"")</f>
        <v/>
      </c>
      <c r="W1027" t="str">
        <f t="shared" si="135"/>
        <v/>
      </c>
      <c r="X1027" s="5" t="str" cm="1">
        <f t="array" ref="X1027">IF(R1027="Control",INDEX(IC!A:A,16-BIN2DEC(MID($B1027,21,4))),"")</f>
        <v>CALL</v>
      </c>
      <c r="Y1027" s="5" t="str" cm="1">
        <f t="array" ref="Y1027">IF(X1027="CALL",INDEX(Subroutines!A:A,32-BIN2DEC(MID($B1027,25,5))),"")</f>
        <v>EM_INT</v>
      </c>
      <c r="Z1027" s="5" t="str" cm="1">
        <f t="array" ref="Z1027">IF(R1027="Control",INDEX(EC!A:A,8-BIN2DEC(MID($B1027,25,3))),"")</f>
        <v>{0}</v>
      </c>
      <c r="AA1027" s="5" t="str" cm="1">
        <f t="array" ref="AA1027">IF(R1027="Control",INDEX(SR!A:A,4-BIN2DEC(MID($B1027,28,2))),"")</f>
        <v>--</v>
      </c>
    </row>
    <row r="1028" spans="1:36" s="15" customFormat="1" x14ac:dyDescent="0.25">
      <c r="A1028" s="12" t="str">
        <f t="shared" si="139"/>
        <v>402</v>
      </c>
      <c r="B1028" s="13" t="s">
        <v>4</v>
      </c>
      <c r="C1028" s="36"/>
      <c r="D1028" s="14"/>
      <c r="E1028" s="14"/>
      <c r="F1028" s="14"/>
      <c r="G1028" s="14"/>
      <c r="H1028" s="14">
        <f t="shared" si="140"/>
        <v>1</v>
      </c>
      <c r="I1028" s="28" t="str" cm="1">
        <f t="array" ref="I1028">IF(H1028=0,INDEX(Source1!A:A, 32-BIN2DEC(LEFT($B1028,5))),"--")</f>
        <v>--</v>
      </c>
      <c r="J1028" s="64" t="str">
        <f t="shared" si="136"/>
        <v>--</v>
      </c>
      <c r="K1028" s="28" t="str" cm="1">
        <f t="array" ref="K1028">IF(H1028=0,INDEX(Dest1!A:A,32-BIN2DEC(MID($B1028,6,5))),"--")</f>
        <v>--</v>
      </c>
      <c r="L1028" s="28">
        <f t="shared" si="141"/>
        <v>1</v>
      </c>
      <c r="M1028" s="28" t="str" cm="1">
        <f t="array" ref="M1028">IF(AND(I1028&lt;&gt;"CONST",L1028=0),INDEX(Source2!A:A,16-BIN2DEC(MID($B1028,11,4))),"--")</f>
        <v>--</v>
      </c>
      <c r="N1028" s="24" t="str" cm="1">
        <f t="array" ref="N1028">IF(AND(I1028&lt;&gt;"CONST",L1028=0),INDEX('D2'!A:A,4-BIN2DEC(MID($B1028,15,2))),"--")</f>
        <v>--</v>
      </c>
      <c r="O1028" s="16">
        <f t="shared" si="142"/>
        <v>0</v>
      </c>
      <c r="P1028" s="16">
        <f t="shared" si="137"/>
        <v>0</v>
      </c>
      <c r="Q1028" s="16">
        <f t="shared" si="138"/>
        <v>0</v>
      </c>
      <c r="R1028" s="14" t="str" cm="1">
        <f t="array" ref="R1028">INDEX(Types!A:A,1+BIN2DEC(MID($B1028,20,2)))</f>
        <v>Control</v>
      </c>
      <c r="S1028" s="14" t="str" cm="1">
        <f t="array" ref="S1028">IF(R1028="ALU",INDEX(ALUOps!A:A,32-BIN2DEC(MID($B1028,22,5))),"")</f>
        <v/>
      </c>
      <c r="T1028" s="14" t="str" cm="1">
        <f t="array" ref="T1028">IF(R1028="ALU",INDEX(Tmp!A:A,4-BIN2DEC(MID($B1028,27,2))),"")</f>
        <v/>
      </c>
      <c r="U1028" s="16" t="str">
        <f t="shared" si="143"/>
        <v/>
      </c>
      <c r="V1028" s="15" t="str" cm="1">
        <f t="array" ref="V1028">IF(R1028="Jump",INDEX(Jcond!A:A,16-BIN2DEC(MID($B1028,22,4))),"")</f>
        <v/>
      </c>
      <c r="W1028" s="15" t="str">
        <f t="shared" si="135"/>
        <v/>
      </c>
      <c r="X1028" s="52" t="str" cm="1">
        <f t="array" ref="X1028">IF(R1028="Control",INDEX(IC!A:A,16-BIN2DEC(MID($B1028,21,4))),"")</f>
        <v>--</v>
      </c>
      <c r="Y1028" s="52" t="str" cm="1">
        <f t="array" ref="Y1028">IF(X1028="CALL",INDEX(Subroutines!A:A,32-BIN2DEC(MID($B1028,25,5))),"")</f>
        <v/>
      </c>
      <c r="Z1028" s="52" t="str" cm="1">
        <f t="array" ref="Z1028">IF(R1028="Control",INDEX(EC!A:A,8-BIN2DEC(MID($B1028,25,3))),"")</f>
        <v>--</v>
      </c>
      <c r="AA1028" s="52" t="str" cm="1">
        <f t="array" ref="AA1028">IF(R1028="Control",INDEX(SR!A:A,4-BIN2DEC(MID($B1028,28,2))),"")</f>
        <v>--</v>
      </c>
      <c r="AE1028" s="58"/>
    </row>
    <row r="1029" spans="1:36" s="20" customFormat="1" ht="15.75" thickBot="1" x14ac:dyDescent="0.3">
      <c r="A1029" s="17" t="str">
        <f t="shared" si="139"/>
        <v>403</v>
      </c>
      <c r="B1029" s="18" t="s">
        <v>4</v>
      </c>
      <c r="C1029" s="37"/>
      <c r="D1029" s="19"/>
      <c r="E1029" s="19"/>
      <c r="F1029" s="19"/>
      <c r="G1029" s="19"/>
      <c r="H1029" s="19">
        <f t="shared" si="140"/>
        <v>1</v>
      </c>
      <c r="I1029" s="29" t="str" cm="1">
        <f t="array" ref="I1029">IF(H1029=0,INDEX(Source1!A:A, 32-BIN2DEC(LEFT($B1029,5))),"--")</f>
        <v>--</v>
      </c>
      <c r="J1029" s="65" t="str">
        <f t="shared" si="136"/>
        <v>--</v>
      </c>
      <c r="K1029" s="29" t="str" cm="1">
        <f t="array" ref="K1029">IF(H1029=0,INDEX(Dest1!A:A,32-BIN2DEC(MID($B1029,6,5))),"--")</f>
        <v>--</v>
      </c>
      <c r="L1029" s="29">
        <f t="shared" si="141"/>
        <v>1</v>
      </c>
      <c r="M1029" s="29" t="str" cm="1">
        <f t="array" ref="M1029">IF(AND(I1029&lt;&gt;"CONST",L1029=0),INDEX(Source2!A:A,16-BIN2DEC(MID($B1029,11,4))),"--")</f>
        <v>--</v>
      </c>
      <c r="N1029" s="25" t="str" cm="1">
        <f t="array" ref="N1029">IF(AND(I1029&lt;&gt;"CONST",L1029=0),INDEX('D2'!A:A,4-BIN2DEC(MID($B1029,15,2))),"--")</f>
        <v>--</v>
      </c>
      <c r="O1029" s="21">
        <f t="shared" si="142"/>
        <v>0</v>
      </c>
      <c r="P1029" s="21">
        <f t="shared" si="137"/>
        <v>0</v>
      </c>
      <c r="Q1029" s="21">
        <f t="shared" si="138"/>
        <v>0</v>
      </c>
      <c r="R1029" s="19" t="str" cm="1">
        <f t="array" ref="R1029">INDEX(Types!A:A,1+BIN2DEC(MID($B1029,20,2)))</f>
        <v>Control</v>
      </c>
      <c r="S1029" s="19" t="str" cm="1">
        <f t="array" ref="S1029">IF(R1029="ALU",INDEX(ALUOps!A:A,32-BIN2DEC(MID($B1029,22,5))),"")</f>
        <v/>
      </c>
      <c r="T1029" s="19" t="str" cm="1">
        <f t="array" ref="T1029">IF(R1029="ALU",INDEX(Tmp!A:A,4-BIN2DEC(MID($B1029,27,2))),"")</f>
        <v/>
      </c>
      <c r="U1029" s="21" t="str">
        <f t="shared" si="143"/>
        <v/>
      </c>
      <c r="V1029" s="20" t="str" cm="1">
        <f t="array" ref="V1029">IF(R1029="Jump",INDEX(Jcond!A:A,16-BIN2DEC(MID($B1029,22,4))),"")</f>
        <v/>
      </c>
      <c r="W1029" s="20" t="str">
        <f t="shared" si="135"/>
        <v/>
      </c>
      <c r="X1029" s="53" t="str" cm="1">
        <f t="array" ref="X1029">IF(R1029="Control",INDEX(IC!A:A,16-BIN2DEC(MID($B1029,21,4))),"")</f>
        <v>--</v>
      </c>
      <c r="Y1029" s="53" t="str" cm="1">
        <f t="array" ref="Y1029">IF(X1029="CALL",INDEX(Subroutines!A:A,32-BIN2DEC(MID($B1029,25,5))),"")</f>
        <v/>
      </c>
      <c r="Z1029" s="53" t="str" cm="1">
        <f t="array" ref="Z1029">IF(R1029="Control",INDEX(EC!A:A,8-BIN2DEC(MID($B1029,25,3))),"")</f>
        <v>--</v>
      </c>
      <c r="AA1029" s="53" t="str" cm="1">
        <f t="array" ref="AA1029">IF(R1029="Control",INDEX(SR!A:A,4-BIN2DEC(MID($B1029,28,2))),"")</f>
        <v>--</v>
      </c>
      <c r="AE1029" s="59"/>
    </row>
  </sheetData>
  <conditionalFormatting sqref="B1:C1048576">
    <cfRule type="containsText" dxfId="38" priority="13" operator="containsText" text="00000000000000000000000000000">
      <formula>NOT(ISERROR(SEARCH("00000000000000000000000000000",B1)))</formula>
    </cfRule>
  </conditionalFormatting>
  <conditionalFormatting sqref="E1:E1048576">
    <cfRule type="containsText" dxfId="37" priority="5" operator="containsText" text="111">
      <formula>NOT(ISERROR(SEARCH("111",E1)))</formula>
    </cfRule>
    <cfRule type="containsText" dxfId="36" priority="6" operator="containsText" text="100">
      <formula>NOT(ISERROR(SEARCH("100",E1)))</formula>
    </cfRule>
    <cfRule type="containsText" dxfId="35" priority="7" operator="containsText" text="00?">
      <formula>NOT(ISERROR(SEARCH("00?",E1)))</formula>
    </cfRule>
  </conditionalFormatting>
  <conditionalFormatting sqref="E76 D2:D75 D77:D1048576">
    <cfRule type="notContainsBlanks" dxfId="34" priority="9">
      <formula>LEN(TRIM(D2))&gt;0</formula>
    </cfRule>
  </conditionalFormatting>
  <conditionalFormatting sqref="I1:L1048576">
    <cfRule type="beginsWith" dxfId="33" priority="11" operator="beginsWith" text="{">
      <formula>LEFT(I1,LEN("{"))="{"</formula>
    </cfRule>
  </conditionalFormatting>
  <conditionalFormatting sqref="M1:M1048576">
    <cfRule type="containsText" dxfId="32" priority="10" operator="containsText" text="{">
      <formula>NOT(ISERROR(SEARCH("{",M1)))</formula>
    </cfRule>
  </conditionalFormatting>
  <conditionalFormatting sqref="R1:R1048576">
    <cfRule type="containsText" dxfId="31" priority="8" operator="containsText" text="Jump">
      <formula>NOT(ISERROR(SEARCH("Jump",R1)))</formula>
    </cfRule>
  </conditionalFormatting>
  <conditionalFormatting sqref="V1:AA1 T1 AC1 O1:Q1048576 U1:U1048576">
    <cfRule type="containsText" dxfId="30" priority="12" operator="containsText" text="1">
      <formula>NOT(ISERROR(SEARCH("1",O1)))</formula>
    </cfRule>
  </conditionalFormatting>
  <conditionalFormatting sqref="X1:X1048576">
    <cfRule type="containsText" dxfId="29" priority="2" operator="containsText" text="MFS">
      <formula>NOT(ISERROR(SEARCH("MFS",X1)))</formula>
    </cfRule>
    <cfRule type="containsText" dxfId="28" priority="4" operator="containsText" text="CALL">
      <formula>NOT(ISERROR(SEARCH("CALL",X1)))</formula>
    </cfRule>
  </conditionalFormatting>
  <conditionalFormatting sqref="X2:X1048576">
    <cfRule type="uniqueValues" dxfId="27" priority="1"/>
  </conditionalFormatting>
  <conditionalFormatting sqref="Y2:Y1048576">
    <cfRule type="uniqueValues" dxfId="26" priority="3"/>
  </conditionalFormatting>
  <pageMargins left="0.7" right="0.7" top="0.75" bottom="0.75" header="0.3" footer="0.3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CCB0CA-CCE1-4915-AB9F-8F88F196008D}">
  <dimension ref="A1:B4"/>
  <sheetViews>
    <sheetView workbookViewId="0">
      <selection activeCell="A5" sqref="A5"/>
    </sheetView>
  </sheetViews>
  <sheetFormatPr defaultRowHeight="15" x14ac:dyDescent="0.25"/>
  <sheetData>
    <row r="1" spans="1:2" x14ac:dyDescent="0.25">
      <c r="A1" t="s">
        <v>1104</v>
      </c>
    </row>
    <row r="2" spans="1:2" x14ac:dyDescent="0.25">
      <c r="A2" t="s">
        <v>1105</v>
      </c>
    </row>
    <row r="3" spans="1:2" x14ac:dyDescent="0.25">
      <c r="A3" t="s">
        <v>1125</v>
      </c>
    </row>
    <row r="4" spans="1:2" x14ac:dyDescent="0.25">
      <c r="A4" t="s">
        <v>1385</v>
      </c>
      <c r="B4" s="56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40EBE2-64D2-4499-93F2-5803DF83C7B3}">
  <dimension ref="A1:B32"/>
  <sheetViews>
    <sheetView workbookViewId="0">
      <selection activeCell="H35" sqref="H35"/>
    </sheetView>
  </sheetViews>
  <sheetFormatPr defaultRowHeight="15" x14ac:dyDescent="0.25"/>
  <cols>
    <col min="1" max="1" width="13.7109375" style="1" customWidth="1"/>
  </cols>
  <sheetData>
    <row r="1" spans="1:2" x14ac:dyDescent="0.25">
      <c r="A1" t="s">
        <v>1001</v>
      </c>
      <c r="B1" t="s">
        <v>1217</v>
      </c>
    </row>
    <row r="2" spans="1:2" x14ac:dyDescent="0.25">
      <c r="A2" t="s">
        <v>1093</v>
      </c>
      <c r="B2" t="s">
        <v>1218</v>
      </c>
    </row>
    <row r="3" spans="1:2" x14ac:dyDescent="0.25">
      <c r="A3" t="s">
        <v>1172</v>
      </c>
      <c r="B3" t="s">
        <v>1219</v>
      </c>
    </row>
    <row r="4" spans="1:2" x14ac:dyDescent="0.25">
      <c r="A4" t="s">
        <v>1000</v>
      </c>
      <c r="B4" t="s">
        <v>1220</v>
      </c>
    </row>
    <row r="5" spans="1:2" x14ac:dyDescent="0.25">
      <c r="A5" t="s">
        <v>1094</v>
      </c>
      <c r="B5" t="s">
        <v>1221</v>
      </c>
    </row>
    <row r="6" spans="1:2" x14ac:dyDescent="0.25">
      <c r="A6" t="s">
        <v>1188</v>
      </c>
      <c r="B6" t="s">
        <v>1222</v>
      </c>
    </row>
    <row r="7" spans="1:2" x14ac:dyDescent="0.25">
      <c r="A7" t="s">
        <v>1382</v>
      </c>
      <c r="B7" t="s">
        <v>1223</v>
      </c>
    </row>
    <row r="8" spans="1:2" x14ac:dyDescent="0.25">
      <c r="A8" t="s">
        <v>1087</v>
      </c>
      <c r="B8" t="s">
        <v>1224</v>
      </c>
    </row>
    <row r="9" spans="1:2" x14ac:dyDescent="0.25">
      <c r="A9" t="s">
        <v>1383</v>
      </c>
      <c r="B9" t="s">
        <v>1225</v>
      </c>
    </row>
    <row r="10" spans="1:2" x14ac:dyDescent="0.25">
      <c r="A10" t="s">
        <v>1170</v>
      </c>
      <c r="B10" t="s">
        <v>1226</v>
      </c>
    </row>
    <row r="11" spans="1:2" x14ac:dyDescent="0.25">
      <c r="A11" t="s">
        <v>1384</v>
      </c>
      <c r="B11" t="s">
        <v>1227</v>
      </c>
    </row>
    <row r="12" spans="1:2" x14ac:dyDescent="0.25">
      <c r="A12" t="s">
        <v>1117</v>
      </c>
      <c r="B12" t="s">
        <v>1228</v>
      </c>
    </row>
    <row r="13" spans="1:2" x14ac:dyDescent="0.25">
      <c r="A13" t="s">
        <v>1104</v>
      </c>
      <c r="B13" t="s">
        <v>1229</v>
      </c>
    </row>
    <row r="14" spans="1:2" x14ac:dyDescent="0.25">
      <c r="A14" t="s">
        <v>1105</v>
      </c>
      <c r="B14" t="s">
        <v>1230</v>
      </c>
    </row>
    <row r="15" spans="1:2" x14ac:dyDescent="0.25">
      <c r="A15" t="s">
        <v>1176</v>
      </c>
      <c r="B15" t="s">
        <v>1231</v>
      </c>
    </row>
    <row r="16" spans="1:2" x14ac:dyDescent="0.25">
      <c r="A16" t="s">
        <v>1095</v>
      </c>
      <c r="B16" t="s">
        <v>1232</v>
      </c>
    </row>
    <row r="17" spans="1:2" x14ac:dyDescent="0.25">
      <c r="A17" t="s">
        <v>984</v>
      </c>
      <c r="B17" t="s">
        <v>1233</v>
      </c>
    </row>
    <row r="18" spans="1:2" x14ac:dyDescent="0.25">
      <c r="A18" t="s">
        <v>1091</v>
      </c>
      <c r="B18" t="s">
        <v>1234</v>
      </c>
    </row>
    <row r="19" spans="1:2" x14ac:dyDescent="0.25">
      <c r="A19" t="s">
        <v>1112</v>
      </c>
      <c r="B19" t="s">
        <v>1235</v>
      </c>
    </row>
    <row r="20" spans="1:2" x14ac:dyDescent="0.25">
      <c r="A20" t="s">
        <v>1111</v>
      </c>
      <c r="B20" t="s">
        <v>1236</v>
      </c>
    </row>
    <row r="21" spans="1:2" x14ac:dyDescent="0.25">
      <c r="A21" t="s">
        <v>1036</v>
      </c>
      <c r="B21" t="s">
        <v>1237</v>
      </c>
    </row>
    <row r="22" spans="1:2" x14ac:dyDescent="0.25">
      <c r="A22" t="s">
        <v>1166</v>
      </c>
      <c r="B22" t="s">
        <v>1238</v>
      </c>
    </row>
    <row r="23" spans="1:2" x14ac:dyDescent="0.25">
      <c r="A23" t="s">
        <v>1271</v>
      </c>
      <c r="B23" t="s">
        <v>1239</v>
      </c>
    </row>
    <row r="24" spans="1:2" x14ac:dyDescent="0.25">
      <c r="A24" t="s">
        <v>1364</v>
      </c>
      <c r="B24" t="s">
        <v>1240</v>
      </c>
    </row>
    <row r="25" spans="1:2" x14ac:dyDescent="0.25">
      <c r="A25" t="s">
        <v>1015</v>
      </c>
      <c r="B25" t="s">
        <v>1241</v>
      </c>
    </row>
    <row r="26" spans="1:2" x14ac:dyDescent="0.25">
      <c r="A26" t="s">
        <v>1090</v>
      </c>
      <c r="B26" t="s">
        <v>1242</v>
      </c>
    </row>
    <row r="27" spans="1:2" x14ac:dyDescent="0.25">
      <c r="A27" t="s">
        <v>1109</v>
      </c>
      <c r="B27" t="s">
        <v>1243</v>
      </c>
    </row>
    <row r="28" spans="1:2" x14ac:dyDescent="0.25">
      <c r="A28" t="s">
        <v>1110</v>
      </c>
      <c r="B28" t="s">
        <v>1244</v>
      </c>
    </row>
    <row r="29" spans="1:2" x14ac:dyDescent="0.25">
      <c r="A29" t="s">
        <v>1086</v>
      </c>
      <c r="B29" t="s">
        <v>1245</v>
      </c>
    </row>
    <row r="30" spans="1:2" x14ac:dyDescent="0.25">
      <c r="A30" t="s">
        <v>1108</v>
      </c>
      <c r="B30" t="s">
        <v>1246</v>
      </c>
    </row>
    <row r="31" spans="1:2" x14ac:dyDescent="0.25">
      <c r="A31" t="s">
        <v>1139</v>
      </c>
      <c r="B31" t="s">
        <v>1247</v>
      </c>
    </row>
    <row r="32" spans="1:2" x14ac:dyDescent="0.25">
      <c r="A32" t="s">
        <v>1173</v>
      </c>
      <c r="B32" t="s">
        <v>1248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78DA7-9BA6-4254-BDE1-FDB59620DB43}">
  <dimension ref="A1:B16"/>
  <sheetViews>
    <sheetView workbookViewId="0">
      <selection activeCell="G31" sqref="G31"/>
    </sheetView>
  </sheetViews>
  <sheetFormatPr defaultRowHeight="15" x14ac:dyDescent="0.25"/>
  <sheetData>
    <row r="1" spans="1:2" x14ac:dyDescent="0.25">
      <c r="A1" t="s">
        <v>1177</v>
      </c>
      <c r="B1" t="s">
        <v>1266</v>
      </c>
    </row>
    <row r="2" spans="1:2" x14ac:dyDescent="0.25">
      <c r="A2" t="s">
        <v>1106</v>
      </c>
      <c r="B2" t="s">
        <v>1267</v>
      </c>
    </row>
    <row r="3" spans="1:2" x14ac:dyDescent="0.25">
      <c r="A3" t="s">
        <v>1107</v>
      </c>
      <c r="B3" t="s">
        <v>1268</v>
      </c>
    </row>
    <row r="4" spans="1:2" x14ac:dyDescent="0.25">
      <c r="A4" t="s">
        <v>1116</v>
      </c>
      <c r="B4" t="s">
        <v>1269</v>
      </c>
    </row>
    <row r="5" spans="1:2" x14ac:dyDescent="0.25">
      <c r="A5" t="s">
        <v>1036</v>
      </c>
      <c r="B5" t="s">
        <v>1237</v>
      </c>
    </row>
    <row r="6" spans="1:2" x14ac:dyDescent="0.25">
      <c r="A6" t="s">
        <v>1087</v>
      </c>
      <c r="B6" t="s">
        <v>1224</v>
      </c>
    </row>
    <row r="7" spans="1:2" x14ac:dyDescent="0.25">
      <c r="A7" t="s">
        <v>1170</v>
      </c>
      <c r="B7" t="s">
        <v>1270</v>
      </c>
    </row>
    <row r="8" spans="1:2" x14ac:dyDescent="0.25">
      <c r="A8" s="1" t="s">
        <v>1112</v>
      </c>
      <c r="B8" t="s">
        <v>1235</v>
      </c>
    </row>
    <row r="9" spans="1:2" x14ac:dyDescent="0.25">
      <c r="A9" s="1" t="s">
        <v>1015</v>
      </c>
      <c r="B9" t="s">
        <v>1241</v>
      </c>
    </row>
    <row r="10" spans="1:2" x14ac:dyDescent="0.25">
      <c r="A10" s="1" t="s">
        <v>1090</v>
      </c>
      <c r="B10" t="s">
        <v>1242</v>
      </c>
    </row>
    <row r="11" spans="1:2" x14ac:dyDescent="0.25">
      <c r="A11" s="1" t="s">
        <v>1109</v>
      </c>
      <c r="B11" t="s">
        <v>1243</v>
      </c>
    </row>
    <row r="12" spans="1:2" x14ac:dyDescent="0.25">
      <c r="A12" s="1" t="s">
        <v>1110</v>
      </c>
      <c r="B12" t="s">
        <v>1244</v>
      </c>
    </row>
    <row r="13" spans="1:2" x14ac:dyDescent="0.25">
      <c r="A13" s="1" t="s">
        <v>1086</v>
      </c>
      <c r="B13" t="s">
        <v>1245</v>
      </c>
    </row>
    <row r="14" spans="1:2" x14ac:dyDescent="0.25">
      <c r="A14" s="1" t="s">
        <v>1108</v>
      </c>
      <c r="B14" t="s">
        <v>1246</v>
      </c>
    </row>
    <row r="15" spans="1:2" x14ac:dyDescent="0.25">
      <c r="A15" s="1" t="s">
        <v>1139</v>
      </c>
      <c r="B15" t="s">
        <v>1247</v>
      </c>
    </row>
    <row r="16" spans="1:2" x14ac:dyDescent="0.25">
      <c r="A16" s="1" t="s">
        <v>1173</v>
      </c>
      <c r="B16" t="s">
        <v>1265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2B33A-5588-4A8A-B70E-AF1606CECB86}">
  <dimension ref="A1:B32"/>
  <sheetViews>
    <sheetView workbookViewId="0">
      <selection activeCell="C32" sqref="C32"/>
    </sheetView>
  </sheetViews>
  <sheetFormatPr defaultRowHeight="15" x14ac:dyDescent="0.25"/>
  <cols>
    <col min="1" max="1" width="13" style="1" customWidth="1"/>
  </cols>
  <sheetData>
    <row r="1" spans="1:2" x14ac:dyDescent="0.25">
      <c r="A1" t="s">
        <v>1001</v>
      </c>
      <c r="B1" t="s">
        <v>1249</v>
      </c>
    </row>
    <row r="2" spans="1:2" x14ac:dyDescent="0.25">
      <c r="A2" t="s">
        <v>1093</v>
      </c>
      <c r="B2" t="s">
        <v>1250</v>
      </c>
    </row>
    <row r="3" spans="1:2" x14ac:dyDescent="0.25">
      <c r="A3" t="s">
        <v>1172</v>
      </c>
      <c r="B3" t="s">
        <v>1251</v>
      </c>
    </row>
    <row r="4" spans="1:2" x14ac:dyDescent="0.25">
      <c r="A4" t="s">
        <v>1000</v>
      </c>
      <c r="B4" t="s">
        <v>1252</v>
      </c>
    </row>
    <row r="5" spans="1:2" x14ac:dyDescent="0.25">
      <c r="A5" t="s">
        <v>1094</v>
      </c>
      <c r="B5" t="s">
        <v>1253</v>
      </c>
    </row>
    <row r="6" spans="1:2" x14ac:dyDescent="0.25">
      <c r="A6" t="s">
        <v>1381</v>
      </c>
      <c r="B6" t="s">
        <v>1254</v>
      </c>
    </row>
    <row r="7" spans="1:2" x14ac:dyDescent="0.25">
      <c r="A7" t="s">
        <v>1382</v>
      </c>
      <c r="B7" t="s">
        <v>1255</v>
      </c>
    </row>
    <row r="8" spans="1:2" x14ac:dyDescent="0.25">
      <c r="A8" t="s">
        <v>1385</v>
      </c>
      <c r="B8" t="s">
        <v>1256</v>
      </c>
    </row>
    <row r="9" spans="1:2" x14ac:dyDescent="0.25">
      <c r="A9" t="s">
        <v>1194</v>
      </c>
      <c r="B9" t="s">
        <v>1257</v>
      </c>
    </row>
    <row r="10" spans="1:2" x14ac:dyDescent="0.25">
      <c r="A10" t="s">
        <v>1114</v>
      </c>
      <c r="B10" t="s">
        <v>1226</v>
      </c>
    </row>
    <row r="11" spans="1:2" x14ac:dyDescent="0.25">
      <c r="A11" t="s">
        <v>1115</v>
      </c>
      <c r="B11" t="s">
        <v>1227</v>
      </c>
    </row>
    <row r="12" spans="1:2" x14ac:dyDescent="0.25">
      <c r="A12" t="s">
        <v>1117</v>
      </c>
      <c r="B12" t="s">
        <v>1228</v>
      </c>
    </row>
    <row r="13" spans="1:2" x14ac:dyDescent="0.25">
      <c r="A13" t="s">
        <v>1104</v>
      </c>
      <c r="B13" t="s">
        <v>1229</v>
      </c>
    </row>
    <row r="14" spans="1:2" x14ac:dyDescent="0.25">
      <c r="A14" t="s">
        <v>1105</v>
      </c>
      <c r="B14" t="s">
        <v>1230</v>
      </c>
    </row>
    <row r="15" spans="1:2" x14ac:dyDescent="0.25">
      <c r="A15" t="s">
        <v>1176</v>
      </c>
      <c r="B15" t="s">
        <v>1258</v>
      </c>
    </row>
    <row r="16" spans="1:2" x14ac:dyDescent="0.25">
      <c r="A16" t="s">
        <v>1095</v>
      </c>
      <c r="B16" t="s">
        <v>1259</v>
      </c>
    </row>
    <row r="17" spans="1:2" x14ac:dyDescent="0.25">
      <c r="A17" t="s">
        <v>984</v>
      </c>
      <c r="B17" t="s">
        <v>1260</v>
      </c>
    </row>
    <row r="18" spans="1:2" x14ac:dyDescent="0.25">
      <c r="A18" t="s">
        <v>1091</v>
      </c>
      <c r="B18" t="s">
        <v>1234</v>
      </c>
    </row>
    <row r="19" spans="1:2" x14ac:dyDescent="0.25">
      <c r="A19" t="s">
        <v>1112</v>
      </c>
      <c r="B19" t="s">
        <v>1235</v>
      </c>
    </row>
    <row r="20" spans="1:2" x14ac:dyDescent="0.25">
      <c r="A20" t="s">
        <v>1111</v>
      </c>
      <c r="B20" t="s">
        <v>1236</v>
      </c>
    </row>
    <row r="21" spans="1:2" x14ac:dyDescent="0.25">
      <c r="A21" t="s">
        <v>1120</v>
      </c>
      <c r="B21" t="s">
        <v>1261</v>
      </c>
    </row>
    <row r="22" spans="1:2" x14ac:dyDescent="0.25">
      <c r="A22" t="s">
        <v>1165</v>
      </c>
      <c r="B22" t="s">
        <v>1262</v>
      </c>
    </row>
    <row r="23" spans="1:2" x14ac:dyDescent="0.25">
      <c r="A23" t="s">
        <v>1121</v>
      </c>
      <c r="B23" t="s">
        <v>1263</v>
      </c>
    </row>
    <row r="24" spans="1:2" x14ac:dyDescent="0.25">
      <c r="A24" t="s">
        <v>1164</v>
      </c>
      <c r="B24" t="s">
        <v>1264</v>
      </c>
    </row>
    <row r="25" spans="1:2" x14ac:dyDescent="0.25">
      <c r="A25" t="s">
        <v>1015</v>
      </c>
      <c r="B25" t="s">
        <v>1241</v>
      </c>
    </row>
    <row r="26" spans="1:2" x14ac:dyDescent="0.25">
      <c r="A26" t="s">
        <v>1090</v>
      </c>
      <c r="B26" t="s">
        <v>1242</v>
      </c>
    </row>
    <row r="27" spans="1:2" x14ac:dyDescent="0.25">
      <c r="A27" t="s">
        <v>1109</v>
      </c>
      <c r="B27" t="s">
        <v>1243</v>
      </c>
    </row>
    <row r="28" spans="1:2" x14ac:dyDescent="0.25">
      <c r="A28" t="s">
        <v>1110</v>
      </c>
      <c r="B28" t="s">
        <v>1244</v>
      </c>
    </row>
    <row r="29" spans="1:2" x14ac:dyDescent="0.25">
      <c r="A29" t="s">
        <v>1086</v>
      </c>
      <c r="B29" t="s">
        <v>1245</v>
      </c>
    </row>
    <row r="30" spans="1:2" x14ac:dyDescent="0.25">
      <c r="A30" t="s">
        <v>1108</v>
      </c>
      <c r="B30" t="s">
        <v>1246</v>
      </c>
    </row>
    <row r="31" spans="1:2" x14ac:dyDescent="0.25">
      <c r="A31" t="s">
        <v>1139</v>
      </c>
      <c r="B31" t="s">
        <v>1247</v>
      </c>
    </row>
    <row r="32" spans="1:2" x14ac:dyDescent="0.25">
      <c r="A32" t="s">
        <v>1173</v>
      </c>
      <c r="B32" t="s">
        <v>1265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1D22C0-5873-4291-9A43-3716EB259415}">
  <dimension ref="A1:C4"/>
  <sheetViews>
    <sheetView workbookViewId="0">
      <selection activeCell="A4" sqref="A4:XFD4"/>
    </sheetView>
  </sheetViews>
  <sheetFormatPr defaultRowHeight="15" x14ac:dyDescent="0.25"/>
  <cols>
    <col min="1" max="1" width="7.85546875" customWidth="1"/>
  </cols>
  <sheetData>
    <row r="1" spans="1:3" x14ac:dyDescent="0.25">
      <c r="A1" t="s">
        <v>948</v>
      </c>
      <c r="B1" t="s">
        <v>946</v>
      </c>
      <c r="C1" t="s">
        <v>948</v>
      </c>
    </row>
    <row r="2" spans="1:3" x14ac:dyDescent="0.25">
      <c r="A2" t="s">
        <v>948</v>
      </c>
      <c r="B2" t="s">
        <v>947</v>
      </c>
      <c r="C2" t="s">
        <v>948</v>
      </c>
    </row>
    <row r="3" spans="1:3" x14ac:dyDescent="0.25">
      <c r="A3" t="s">
        <v>947</v>
      </c>
      <c r="B3" t="s">
        <v>948</v>
      </c>
      <c r="C3" t="s">
        <v>947</v>
      </c>
    </row>
    <row r="4" spans="1:3" x14ac:dyDescent="0.25">
      <c r="A4" t="s">
        <v>946</v>
      </c>
      <c r="B4" t="s">
        <v>948</v>
      </c>
      <c r="C4" t="s">
        <v>946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D6479-DB53-46E3-8CEA-1BD205F88B06}">
  <dimension ref="A1:AH38"/>
  <sheetViews>
    <sheetView workbookViewId="0">
      <selection activeCell="X43" sqref="X42:X43"/>
    </sheetView>
  </sheetViews>
  <sheetFormatPr defaultRowHeight="15" x14ac:dyDescent="0.25"/>
  <cols>
    <col min="2" max="2" width="30.7109375" customWidth="1"/>
    <col min="3" max="3" width="3.140625" customWidth="1"/>
    <col min="4" max="4" width="16.7109375" customWidth="1"/>
    <col min="5" max="5" width="4.5703125" customWidth="1"/>
    <col min="6" max="6" width="3" customWidth="1"/>
    <col min="7" max="7" width="0" hidden="1" customWidth="1"/>
    <col min="10" max="10" width="5.5703125" hidden="1" customWidth="1"/>
    <col min="13" max="13" width="4.42578125" customWidth="1"/>
    <col min="14" max="14" width="4" customWidth="1"/>
    <col min="15" max="15" width="4.42578125" customWidth="1"/>
    <col min="28" max="28" width="12.42578125" customWidth="1"/>
  </cols>
  <sheetData>
    <row r="1" spans="1:34" x14ac:dyDescent="0.25">
      <c r="A1" s="4" t="s">
        <v>1343</v>
      </c>
      <c r="B1" s="2" t="s">
        <v>479</v>
      </c>
      <c r="C1" s="35"/>
      <c r="D1" s="2" t="s">
        <v>480</v>
      </c>
      <c r="E1" s="2" t="s">
        <v>930</v>
      </c>
      <c r="F1" s="2" t="s">
        <v>462</v>
      </c>
      <c r="G1" s="3">
        <v>0</v>
      </c>
      <c r="H1" s="27" t="s">
        <v>1170</v>
      </c>
      <c r="I1" s="27" t="s">
        <v>1164</v>
      </c>
      <c r="J1" s="27">
        <v>1</v>
      </c>
      <c r="K1" s="27" t="s">
        <v>1020</v>
      </c>
      <c r="L1" s="23" t="s">
        <v>1020</v>
      </c>
      <c r="M1" s="6">
        <v>0</v>
      </c>
      <c r="N1" s="6">
        <v>0</v>
      </c>
      <c r="O1" s="6">
        <v>0</v>
      </c>
      <c r="P1" s="3" t="s">
        <v>946</v>
      </c>
      <c r="Q1" s="3">
        <v>31</v>
      </c>
      <c r="R1" s="3" t="s">
        <v>1105</v>
      </c>
      <c r="S1" s="6">
        <v>0</v>
      </c>
      <c r="T1" t="s">
        <v>1328</v>
      </c>
      <c r="U1" t="s">
        <v>1328</v>
      </c>
      <c r="V1" s="5" t="s">
        <v>1328</v>
      </c>
      <c r="W1" s="5" t="s">
        <v>1328</v>
      </c>
      <c r="X1" s="5" t="s">
        <v>1328</v>
      </c>
      <c r="Y1" s="5" t="s">
        <v>1328</v>
      </c>
      <c r="AA1" t="s">
        <v>1182</v>
      </c>
      <c r="AB1" s="61" t="s">
        <v>1339</v>
      </c>
      <c r="AC1" s="1" t="s">
        <v>1341</v>
      </c>
      <c r="AH1" s="1" t="s">
        <v>481</v>
      </c>
    </row>
    <row r="2" spans="1:34" x14ac:dyDescent="0.25">
      <c r="A2" s="4" t="s">
        <v>1344</v>
      </c>
      <c r="B2" s="2" t="s">
        <v>482</v>
      </c>
      <c r="C2" s="35"/>
      <c r="D2" s="3"/>
      <c r="E2" s="3"/>
      <c r="F2" s="3"/>
      <c r="G2" s="3">
        <v>0</v>
      </c>
      <c r="H2" s="27" t="s">
        <v>1036</v>
      </c>
      <c r="I2" s="27" t="s">
        <v>1105</v>
      </c>
      <c r="J2" s="27">
        <v>1</v>
      </c>
      <c r="K2" s="27" t="s">
        <v>1020</v>
      </c>
      <c r="L2" s="23" t="s">
        <v>1020</v>
      </c>
      <c r="M2" s="6">
        <v>0</v>
      </c>
      <c r="N2" s="6">
        <v>0</v>
      </c>
      <c r="O2" s="6">
        <v>0</v>
      </c>
      <c r="P2" s="3" t="s">
        <v>948</v>
      </c>
      <c r="Q2" s="3" t="s">
        <v>1328</v>
      </c>
      <c r="R2" s="3" t="s">
        <v>1328</v>
      </c>
      <c r="S2" s="6" t="s">
        <v>1328</v>
      </c>
      <c r="T2" t="s">
        <v>1328</v>
      </c>
      <c r="U2" t="s">
        <v>1328</v>
      </c>
      <c r="V2" s="5" t="s">
        <v>1184</v>
      </c>
      <c r="W2" s="5" t="s">
        <v>1328</v>
      </c>
      <c r="X2" s="5" t="s">
        <v>1116</v>
      </c>
      <c r="Y2" s="5">
        <v>1</v>
      </c>
      <c r="AC2" s="1"/>
    </row>
    <row r="3" spans="1:34" x14ac:dyDescent="0.25">
      <c r="A3" s="4" t="s">
        <v>1345</v>
      </c>
      <c r="B3" s="2" t="s">
        <v>483</v>
      </c>
      <c r="C3" s="35"/>
      <c r="D3" s="3"/>
      <c r="E3" s="3"/>
      <c r="F3" s="3"/>
      <c r="G3" s="3">
        <v>0</v>
      </c>
      <c r="H3" s="27" t="s">
        <v>1036</v>
      </c>
      <c r="I3" s="27" t="s">
        <v>1125</v>
      </c>
      <c r="J3" s="27">
        <v>1</v>
      </c>
      <c r="K3" s="27" t="s">
        <v>1020</v>
      </c>
      <c r="L3" s="23" t="s">
        <v>1020</v>
      </c>
      <c r="M3" s="6">
        <v>0</v>
      </c>
      <c r="N3" s="6">
        <v>0</v>
      </c>
      <c r="O3" s="6">
        <v>0</v>
      </c>
      <c r="P3" s="3" t="s">
        <v>948</v>
      </c>
      <c r="Q3" s="3" t="s">
        <v>1328</v>
      </c>
      <c r="R3" s="3" t="s">
        <v>1328</v>
      </c>
      <c r="S3" s="6" t="s">
        <v>1328</v>
      </c>
      <c r="T3" t="s">
        <v>1328</v>
      </c>
      <c r="U3" t="s">
        <v>1328</v>
      </c>
      <c r="V3" s="5" t="s">
        <v>1020</v>
      </c>
      <c r="W3" s="5" t="s">
        <v>1328</v>
      </c>
      <c r="X3" s="5" t="s">
        <v>1283</v>
      </c>
      <c r="Y3" s="5">
        <v>1</v>
      </c>
      <c r="AC3" s="1"/>
    </row>
    <row r="4" spans="1:34" x14ac:dyDescent="0.25">
      <c r="A4" s="4" t="s">
        <v>1346</v>
      </c>
      <c r="B4" s="2" t="s">
        <v>484</v>
      </c>
      <c r="C4" s="35"/>
      <c r="D4" s="3"/>
      <c r="E4" s="3"/>
      <c r="F4" s="3"/>
      <c r="G4" s="3">
        <v>0</v>
      </c>
      <c r="H4" s="27" t="s">
        <v>1036</v>
      </c>
      <c r="I4" s="27" t="s">
        <v>1105</v>
      </c>
      <c r="J4" s="27">
        <v>1</v>
      </c>
      <c r="K4" s="27" t="s">
        <v>1020</v>
      </c>
      <c r="L4" s="23" t="s">
        <v>1020</v>
      </c>
      <c r="M4" s="6">
        <v>0</v>
      </c>
      <c r="N4" s="6">
        <v>0</v>
      </c>
      <c r="O4" s="6">
        <v>0</v>
      </c>
      <c r="P4" s="3" t="s">
        <v>946</v>
      </c>
      <c r="Q4" s="3" t="s">
        <v>1102</v>
      </c>
      <c r="R4" s="3" t="s">
        <v>1105</v>
      </c>
      <c r="S4" s="6">
        <v>0</v>
      </c>
      <c r="T4" t="s">
        <v>1328</v>
      </c>
      <c r="U4" t="s">
        <v>1328</v>
      </c>
      <c r="V4" s="5" t="s">
        <v>1328</v>
      </c>
      <c r="W4" s="5" t="s">
        <v>1328</v>
      </c>
      <c r="X4" s="5" t="s">
        <v>1328</v>
      </c>
      <c r="Y4" s="5" t="s">
        <v>1328</v>
      </c>
      <c r="AC4" s="1"/>
    </row>
    <row r="5" spans="1:34" x14ac:dyDescent="0.25">
      <c r="A5" s="4" t="s">
        <v>1347</v>
      </c>
      <c r="B5" s="2" t="s">
        <v>483</v>
      </c>
      <c r="C5" s="35"/>
      <c r="D5" s="2" t="s">
        <v>485</v>
      </c>
      <c r="E5" s="2" t="s">
        <v>930</v>
      </c>
      <c r="F5" s="2" t="s">
        <v>928</v>
      </c>
      <c r="G5" s="3">
        <v>0</v>
      </c>
      <c r="H5" s="27" t="s">
        <v>1036</v>
      </c>
      <c r="I5" s="27" t="s">
        <v>1125</v>
      </c>
      <c r="J5" s="27">
        <v>1</v>
      </c>
      <c r="K5" s="27" t="s">
        <v>1020</v>
      </c>
      <c r="L5" s="23" t="s">
        <v>1020</v>
      </c>
      <c r="M5" s="6">
        <v>0</v>
      </c>
      <c r="N5" s="6">
        <v>0</v>
      </c>
      <c r="O5" s="6">
        <v>0</v>
      </c>
      <c r="P5" s="3" t="s">
        <v>948</v>
      </c>
      <c r="Q5" s="3" t="s">
        <v>1328</v>
      </c>
      <c r="R5" s="3" t="s">
        <v>1328</v>
      </c>
      <c r="S5" s="6" t="s">
        <v>1328</v>
      </c>
      <c r="T5" t="s">
        <v>1328</v>
      </c>
      <c r="U5" t="s">
        <v>1328</v>
      </c>
      <c r="V5" s="5" t="s">
        <v>1020</v>
      </c>
      <c r="W5" s="5" t="s">
        <v>1328</v>
      </c>
      <c r="X5" s="5" t="s">
        <v>1283</v>
      </c>
      <c r="Y5" s="5">
        <v>1</v>
      </c>
      <c r="AA5" t="s">
        <v>1182</v>
      </c>
      <c r="AB5" s="61" t="s">
        <v>1339</v>
      </c>
      <c r="AC5" s="1" t="s">
        <v>1340</v>
      </c>
      <c r="AH5" s="1" t="s">
        <v>481</v>
      </c>
    </row>
    <row r="6" spans="1:34" x14ac:dyDescent="0.25">
      <c r="A6" s="4" t="s">
        <v>1348</v>
      </c>
      <c r="B6" s="2" t="s">
        <v>486</v>
      </c>
      <c r="C6" s="35"/>
      <c r="D6" s="3"/>
      <c r="E6" s="3"/>
      <c r="F6" s="3"/>
      <c r="G6" s="3">
        <v>0</v>
      </c>
      <c r="H6" s="27" t="s">
        <v>1190</v>
      </c>
      <c r="I6" s="27" t="s">
        <v>1176</v>
      </c>
      <c r="J6" s="27">
        <v>1</v>
      </c>
      <c r="K6" s="27" t="s">
        <v>1020</v>
      </c>
      <c r="L6" s="23" t="s">
        <v>1020</v>
      </c>
      <c r="M6" s="6">
        <v>1</v>
      </c>
      <c r="N6" s="6">
        <v>0</v>
      </c>
      <c r="O6" s="6">
        <v>0</v>
      </c>
      <c r="P6" s="3" t="s">
        <v>948</v>
      </c>
      <c r="Q6" s="3" t="s">
        <v>1328</v>
      </c>
      <c r="R6" s="3" t="s">
        <v>1328</v>
      </c>
      <c r="S6" s="6" t="s">
        <v>1328</v>
      </c>
      <c r="T6" t="s">
        <v>1328</v>
      </c>
      <c r="U6" t="s">
        <v>1328</v>
      </c>
      <c r="V6" s="5" t="s">
        <v>1020</v>
      </c>
      <c r="W6" s="5" t="s">
        <v>1328</v>
      </c>
      <c r="X6" s="5" t="s">
        <v>1020</v>
      </c>
      <c r="Y6" s="5" t="s">
        <v>1020</v>
      </c>
      <c r="AC6" s="1"/>
    </row>
    <row r="7" spans="1:34" x14ac:dyDescent="0.25">
      <c r="A7" s="4" t="s">
        <v>1349</v>
      </c>
      <c r="B7" s="2" t="s">
        <v>17</v>
      </c>
      <c r="C7" s="35"/>
      <c r="D7" s="3"/>
      <c r="E7" s="3"/>
      <c r="F7" s="3"/>
      <c r="G7" s="3">
        <v>0</v>
      </c>
      <c r="H7" s="27" t="s">
        <v>1086</v>
      </c>
      <c r="I7" s="27" t="s">
        <v>1105</v>
      </c>
      <c r="J7" s="27">
        <v>1</v>
      </c>
      <c r="K7" s="27" t="s">
        <v>1020</v>
      </c>
      <c r="L7" s="23" t="s">
        <v>1020</v>
      </c>
      <c r="M7" s="6">
        <v>0</v>
      </c>
      <c r="N7" s="6">
        <v>0</v>
      </c>
      <c r="O7" s="6">
        <v>0</v>
      </c>
      <c r="P7" s="3" t="s">
        <v>946</v>
      </c>
      <c r="Q7" s="3" t="s">
        <v>1103</v>
      </c>
      <c r="R7" s="3" t="s">
        <v>1105</v>
      </c>
      <c r="S7" s="6">
        <v>0</v>
      </c>
      <c r="T7" t="s">
        <v>1328</v>
      </c>
      <c r="U7" t="s">
        <v>1328</v>
      </c>
      <c r="V7" s="5" t="s">
        <v>1328</v>
      </c>
      <c r="W7" s="5" t="s">
        <v>1328</v>
      </c>
      <c r="X7" s="5" t="s">
        <v>1328</v>
      </c>
      <c r="Y7" s="5" t="s">
        <v>1328</v>
      </c>
      <c r="AC7" s="1"/>
    </row>
    <row r="8" spans="1:34" s="9" customFormat="1" ht="15.75" thickBot="1" x14ac:dyDescent="0.3">
      <c r="A8" s="7" t="s">
        <v>1350</v>
      </c>
      <c r="B8" s="8" t="s">
        <v>180</v>
      </c>
      <c r="C8" s="38"/>
      <c r="D8" s="10"/>
      <c r="E8" s="10"/>
      <c r="F8" s="10"/>
      <c r="G8" s="10">
        <v>0</v>
      </c>
      <c r="H8" s="30" t="s">
        <v>1190</v>
      </c>
      <c r="I8" s="30" t="s">
        <v>1104</v>
      </c>
      <c r="J8" s="30">
        <v>1</v>
      </c>
      <c r="K8" s="30" t="s">
        <v>1020</v>
      </c>
      <c r="L8" s="26" t="s">
        <v>1020</v>
      </c>
      <c r="M8" s="11">
        <v>1</v>
      </c>
      <c r="N8" s="11">
        <v>0</v>
      </c>
      <c r="O8" s="11">
        <v>0</v>
      </c>
      <c r="P8" s="10" t="s">
        <v>948</v>
      </c>
      <c r="Q8" s="10" t="s">
        <v>1328</v>
      </c>
      <c r="R8" s="10" t="s">
        <v>1328</v>
      </c>
      <c r="S8" s="11" t="s">
        <v>1328</v>
      </c>
      <c r="T8" s="9" t="s">
        <v>1328</v>
      </c>
      <c r="U8" s="9" t="s">
        <v>1328</v>
      </c>
      <c r="V8" s="54" t="s">
        <v>1020</v>
      </c>
      <c r="W8" s="54" t="s">
        <v>1328</v>
      </c>
      <c r="X8" s="54" t="s">
        <v>1020</v>
      </c>
      <c r="Y8" s="54" t="s">
        <v>1020</v>
      </c>
      <c r="AC8" s="60"/>
    </row>
    <row r="9" spans="1:34" x14ac:dyDescent="0.25">
      <c r="A9" s="4" t="s">
        <v>1351</v>
      </c>
      <c r="B9" s="2" t="s">
        <v>148</v>
      </c>
      <c r="C9" s="35"/>
      <c r="D9" s="2" t="s">
        <v>487</v>
      </c>
      <c r="E9" s="2" t="s">
        <v>930</v>
      </c>
      <c r="F9" s="2" t="s">
        <v>488</v>
      </c>
      <c r="G9" s="3">
        <v>0</v>
      </c>
      <c r="H9" s="27" t="s">
        <v>1095</v>
      </c>
      <c r="I9" s="27" t="s">
        <v>1190</v>
      </c>
      <c r="J9" s="27">
        <v>1</v>
      </c>
      <c r="K9" s="27" t="s">
        <v>1020</v>
      </c>
      <c r="L9" s="23" t="s">
        <v>1020</v>
      </c>
      <c r="M9" s="6">
        <v>1</v>
      </c>
      <c r="N9" s="6">
        <v>0</v>
      </c>
      <c r="O9" s="6">
        <v>0</v>
      </c>
      <c r="P9" s="3" t="s">
        <v>948</v>
      </c>
      <c r="Q9" s="3" t="s">
        <v>1328</v>
      </c>
      <c r="R9" s="3" t="s">
        <v>1328</v>
      </c>
      <c r="S9" s="6" t="s">
        <v>1328</v>
      </c>
      <c r="T9" t="s">
        <v>1328</v>
      </c>
      <c r="U9" t="s">
        <v>1328</v>
      </c>
      <c r="V9" s="5" t="s">
        <v>1020</v>
      </c>
      <c r="W9" s="5" t="s">
        <v>1328</v>
      </c>
      <c r="X9" s="5" t="s">
        <v>1020</v>
      </c>
      <c r="Y9" s="5" t="s">
        <v>1020</v>
      </c>
      <c r="AA9" t="s">
        <v>1182</v>
      </c>
      <c r="AB9" s="61" t="s">
        <v>1183</v>
      </c>
      <c r="AC9" s="1" t="s">
        <v>1337</v>
      </c>
      <c r="AH9" s="1" t="s">
        <v>488</v>
      </c>
    </row>
    <row r="10" spans="1:34" x14ac:dyDescent="0.25">
      <c r="A10" s="4" t="s">
        <v>1352</v>
      </c>
      <c r="B10" s="2" t="s">
        <v>489</v>
      </c>
      <c r="C10" s="35"/>
      <c r="D10" s="3"/>
      <c r="E10" s="3"/>
      <c r="F10" s="3"/>
      <c r="G10" s="3">
        <v>0</v>
      </c>
      <c r="H10" s="27" t="s">
        <v>1036</v>
      </c>
      <c r="I10" s="27" t="s">
        <v>1105</v>
      </c>
      <c r="J10" s="27">
        <v>0</v>
      </c>
      <c r="K10" s="27" t="s">
        <v>1036</v>
      </c>
      <c r="L10" s="23" t="s">
        <v>1125</v>
      </c>
      <c r="M10" s="6">
        <v>0</v>
      </c>
      <c r="N10" s="6">
        <v>0</v>
      </c>
      <c r="O10" s="6">
        <v>0</v>
      </c>
      <c r="P10" s="3" t="s">
        <v>948</v>
      </c>
      <c r="Q10" s="3" t="s">
        <v>1328</v>
      </c>
      <c r="R10" s="3" t="s">
        <v>1328</v>
      </c>
      <c r="S10" s="6" t="s">
        <v>1328</v>
      </c>
      <c r="T10" t="s">
        <v>1328</v>
      </c>
      <c r="U10" t="s">
        <v>1328</v>
      </c>
      <c r="V10" s="5" t="s">
        <v>1127</v>
      </c>
      <c r="W10" s="5" t="s">
        <v>1328</v>
      </c>
      <c r="X10" s="5" t="s">
        <v>1284</v>
      </c>
      <c r="Y10" s="5" t="s">
        <v>1172</v>
      </c>
      <c r="AC10" s="1"/>
    </row>
    <row r="11" spans="1:34" x14ac:dyDescent="0.25">
      <c r="A11" s="4" t="s">
        <v>1353</v>
      </c>
      <c r="B11" s="2" t="s">
        <v>490</v>
      </c>
      <c r="C11" s="35"/>
      <c r="D11" s="3"/>
      <c r="E11" s="3"/>
      <c r="F11" s="3"/>
      <c r="G11" s="3">
        <v>0</v>
      </c>
      <c r="H11" s="27" t="s">
        <v>1093</v>
      </c>
      <c r="I11" s="27" t="s">
        <v>1190</v>
      </c>
      <c r="J11" s="27">
        <v>0</v>
      </c>
      <c r="K11" s="27" t="s">
        <v>1036</v>
      </c>
      <c r="L11" s="23" t="s">
        <v>1125</v>
      </c>
      <c r="M11" s="6">
        <v>1</v>
      </c>
      <c r="N11" s="6">
        <v>0</v>
      </c>
      <c r="O11" s="6">
        <v>0</v>
      </c>
      <c r="P11" s="3" t="s">
        <v>948</v>
      </c>
      <c r="Q11" s="3" t="s">
        <v>1328</v>
      </c>
      <c r="R11" s="3" t="s">
        <v>1328</v>
      </c>
      <c r="S11" s="6" t="s">
        <v>1328</v>
      </c>
      <c r="T11" t="s">
        <v>1328</v>
      </c>
      <c r="U11" t="s">
        <v>1328</v>
      </c>
      <c r="V11" s="5" t="s">
        <v>1186</v>
      </c>
      <c r="W11" s="5" t="s">
        <v>1328</v>
      </c>
      <c r="X11" s="5" t="s">
        <v>1020</v>
      </c>
      <c r="Y11" s="5" t="s">
        <v>1020</v>
      </c>
      <c r="AC11" s="1" t="s">
        <v>1342</v>
      </c>
    </row>
    <row r="12" spans="1:34" x14ac:dyDescent="0.25">
      <c r="A12" s="4" t="s">
        <v>1354</v>
      </c>
      <c r="B12" s="2" t="s">
        <v>4</v>
      </c>
      <c r="C12" s="35"/>
      <c r="D12" s="3"/>
      <c r="E12" s="3"/>
      <c r="F12" s="3"/>
      <c r="G12" s="3">
        <v>1</v>
      </c>
      <c r="H12" s="27" t="s">
        <v>1020</v>
      </c>
      <c r="I12" s="27" t="s">
        <v>1020</v>
      </c>
      <c r="J12" s="27">
        <v>1</v>
      </c>
      <c r="K12" s="27" t="s">
        <v>1020</v>
      </c>
      <c r="L12" s="23" t="s">
        <v>1020</v>
      </c>
      <c r="M12" s="6">
        <v>0</v>
      </c>
      <c r="N12" s="6">
        <v>0</v>
      </c>
      <c r="O12" s="6">
        <v>0</v>
      </c>
      <c r="P12" s="3" t="s">
        <v>948</v>
      </c>
      <c r="Q12" s="3" t="s">
        <v>1328</v>
      </c>
      <c r="R12" s="3" t="s">
        <v>1328</v>
      </c>
      <c r="S12" s="6" t="s">
        <v>1328</v>
      </c>
      <c r="T12" t="s">
        <v>1328</v>
      </c>
      <c r="U12" t="s">
        <v>1328</v>
      </c>
      <c r="V12" s="5" t="s">
        <v>1020</v>
      </c>
      <c r="W12" s="5" t="s">
        <v>1328</v>
      </c>
      <c r="X12" s="5" t="s">
        <v>1020</v>
      </c>
      <c r="Y12" s="5" t="s">
        <v>1020</v>
      </c>
      <c r="AC12" s="1"/>
    </row>
    <row r="13" spans="1:34" x14ac:dyDescent="0.25">
      <c r="A13" s="4" t="s">
        <v>1355</v>
      </c>
      <c r="B13" s="2" t="s">
        <v>4</v>
      </c>
      <c r="C13" s="35"/>
      <c r="D13" s="2" t="s">
        <v>491</v>
      </c>
      <c r="E13" s="2" t="s">
        <v>930</v>
      </c>
      <c r="F13" s="2" t="s">
        <v>932</v>
      </c>
      <c r="G13" s="3">
        <v>1</v>
      </c>
      <c r="H13" s="27" t="s">
        <v>1020</v>
      </c>
      <c r="I13" s="27" t="s">
        <v>1020</v>
      </c>
      <c r="J13" s="27">
        <v>1</v>
      </c>
      <c r="K13" s="27" t="s">
        <v>1020</v>
      </c>
      <c r="L13" s="23" t="s">
        <v>1020</v>
      </c>
      <c r="M13" s="6">
        <v>0</v>
      </c>
      <c r="N13" s="6">
        <v>0</v>
      </c>
      <c r="O13" s="6">
        <v>0</v>
      </c>
      <c r="P13" s="3" t="s">
        <v>948</v>
      </c>
      <c r="Q13" s="3" t="s">
        <v>1328</v>
      </c>
      <c r="R13" s="3" t="s">
        <v>1328</v>
      </c>
      <c r="S13" s="6" t="s">
        <v>1328</v>
      </c>
      <c r="T13" t="s">
        <v>1328</v>
      </c>
      <c r="U13" t="s">
        <v>1328</v>
      </c>
      <c r="V13" s="5" t="s">
        <v>1020</v>
      </c>
      <c r="W13" s="5" t="s">
        <v>1328</v>
      </c>
      <c r="X13" s="5" t="s">
        <v>1020</v>
      </c>
      <c r="Y13" s="5" t="s">
        <v>1020</v>
      </c>
      <c r="AB13" s="61" t="s">
        <v>1339</v>
      </c>
      <c r="AC13" s="1" t="s">
        <v>1338</v>
      </c>
      <c r="AH13" s="1" t="s">
        <v>481</v>
      </c>
    </row>
    <row r="14" spans="1:34" x14ac:dyDescent="0.25">
      <c r="A14" s="4" t="s">
        <v>1356</v>
      </c>
      <c r="B14" s="2" t="s">
        <v>492</v>
      </c>
      <c r="C14" s="35"/>
      <c r="D14" s="3"/>
      <c r="E14" s="3"/>
      <c r="F14" s="3"/>
      <c r="G14" s="3">
        <v>0</v>
      </c>
      <c r="H14" s="27" t="s">
        <v>1104</v>
      </c>
      <c r="I14" s="27" t="s">
        <v>1093</v>
      </c>
      <c r="J14" s="27">
        <v>0</v>
      </c>
      <c r="K14" s="27" t="s">
        <v>1036</v>
      </c>
      <c r="L14" s="23" t="s">
        <v>1105</v>
      </c>
      <c r="M14" s="6">
        <v>0</v>
      </c>
      <c r="N14" s="6">
        <v>0</v>
      </c>
      <c r="O14" s="6">
        <v>0</v>
      </c>
      <c r="P14" s="3" t="s">
        <v>948</v>
      </c>
      <c r="Q14" s="3" t="s">
        <v>1328</v>
      </c>
      <c r="R14" s="3" t="s">
        <v>1328</v>
      </c>
      <c r="S14" s="6" t="s">
        <v>1328</v>
      </c>
      <c r="T14" t="s">
        <v>1328</v>
      </c>
      <c r="U14" t="s">
        <v>1328</v>
      </c>
      <c r="V14" s="5" t="s">
        <v>1020</v>
      </c>
      <c r="W14" s="5" t="s">
        <v>1328</v>
      </c>
      <c r="X14" s="5" t="s">
        <v>1284</v>
      </c>
      <c r="Y14" s="5" t="s">
        <v>1172</v>
      </c>
      <c r="AC14" s="1"/>
    </row>
    <row r="15" spans="1:34" x14ac:dyDescent="0.25">
      <c r="A15" s="4" t="s">
        <v>1357</v>
      </c>
      <c r="B15" s="2" t="s">
        <v>493</v>
      </c>
      <c r="C15" s="35"/>
      <c r="D15" s="3"/>
      <c r="E15" s="3"/>
      <c r="F15" s="3"/>
      <c r="G15" s="3">
        <v>0</v>
      </c>
      <c r="H15" s="27" t="s">
        <v>1094</v>
      </c>
      <c r="I15" s="27" t="s">
        <v>1190</v>
      </c>
      <c r="J15" s="27">
        <v>0</v>
      </c>
      <c r="K15" s="27" t="s">
        <v>1036</v>
      </c>
      <c r="L15" s="23" t="s">
        <v>1125</v>
      </c>
      <c r="M15" s="6">
        <v>1</v>
      </c>
      <c r="N15" s="6">
        <v>0</v>
      </c>
      <c r="O15" s="6">
        <v>0</v>
      </c>
      <c r="P15" s="3" t="s">
        <v>948</v>
      </c>
      <c r="Q15" s="3" t="s">
        <v>1328</v>
      </c>
      <c r="R15" s="3" t="s">
        <v>1328</v>
      </c>
      <c r="S15" s="6" t="s">
        <v>1328</v>
      </c>
      <c r="T15" t="s">
        <v>1328</v>
      </c>
      <c r="U15" t="s">
        <v>1328</v>
      </c>
      <c r="V15" s="5" t="s">
        <v>1020</v>
      </c>
      <c r="W15" s="5" t="s">
        <v>1328</v>
      </c>
      <c r="X15" s="5" t="s">
        <v>1020</v>
      </c>
      <c r="Y15" s="5" t="s">
        <v>1020</v>
      </c>
      <c r="AC15" s="1"/>
    </row>
    <row r="16" spans="1:34" s="9" customFormat="1" ht="15.75" thickBot="1" x14ac:dyDescent="0.3">
      <c r="A16" s="7" t="s">
        <v>1358</v>
      </c>
      <c r="B16" s="8" t="s">
        <v>494</v>
      </c>
      <c r="C16" s="38"/>
      <c r="D16" s="10"/>
      <c r="E16" s="10"/>
      <c r="F16" s="10"/>
      <c r="G16" s="10">
        <v>0</v>
      </c>
      <c r="H16" s="30" t="s">
        <v>1176</v>
      </c>
      <c r="I16" s="30" t="s">
        <v>1094</v>
      </c>
      <c r="J16" s="30">
        <v>1</v>
      </c>
      <c r="K16" s="30" t="s">
        <v>1020</v>
      </c>
      <c r="L16" s="26" t="s">
        <v>1020</v>
      </c>
      <c r="M16" s="11">
        <v>0</v>
      </c>
      <c r="N16" s="11">
        <v>0</v>
      </c>
      <c r="O16" s="11">
        <v>0</v>
      </c>
      <c r="P16" s="10" t="s">
        <v>948</v>
      </c>
      <c r="Q16" s="10" t="s">
        <v>1328</v>
      </c>
      <c r="R16" s="10" t="s">
        <v>1328</v>
      </c>
      <c r="S16" s="11" t="s">
        <v>1328</v>
      </c>
      <c r="T16" s="9" t="s">
        <v>1328</v>
      </c>
      <c r="U16" s="9" t="s">
        <v>1328</v>
      </c>
      <c r="V16" s="54" t="s">
        <v>1020</v>
      </c>
      <c r="W16" s="54" t="s">
        <v>1328</v>
      </c>
      <c r="X16" s="54" t="s">
        <v>1284</v>
      </c>
      <c r="Y16" s="54" t="s">
        <v>1172</v>
      </c>
      <c r="AC16" s="60"/>
    </row>
    <row r="20" spans="1:34" s="9" customFormat="1" ht="15.75" thickBot="1" x14ac:dyDescent="0.3"/>
    <row r="21" spans="1:34" x14ac:dyDescent="0.25">
      <c r="A21" s="4" t="s">
        <v>1343</v>
      </c>
      <c r="B21" s="2" t="s">
        <v>479</v>
      </c>
      <c r="C21" s="35"/>
      <c r="D21" s="2" t="s">
        <v>480</v>
      </c>
      <c r="E21" s="2" t="s">
        <v>930</v>
      </c>
      <c r="F21" s="2" t="s">
        <v>462</v>
      </c>
      <c r="G21" s="3">
        <v>0</v>
      </c>
      <c r="H21" s="27" t="s">
        <v>1170</v>
      </c>
      <c r="I21" s="27" t="s">
        <v>1164</v>
      </c>
      <c r="J21" s="27">
        <v>1</v>
      </c>
      <c r="K21" s="27" t="s">
        <v>1020</v>
      </c>
      <c r="L21" s="23" t="s">
        <v>1020</v>
      </c>
      <c r="M21" s="6">
        <v>0</v>
      </c>
      <c r="N21" s="6">
        <v>0</v>
      </c>
      <c r="O21" s="6">
        <v>0</v>
      </c>
      <c r="P21" s="3" t="s">
        <v>946</v>
      </c>
      <c r="Q21" s="3">
        <v>31</v>
      </c>
      <c r="R21" s="3" t="s">
        <v>1105</v>
      </c>
      <c r="S21" s="6">
        <v>0</v>
      </c>
      <c r="T21" t="s">
        <v>1328</v>
      </c>
      <c r="U21" t="s">
        <v>1328</v>
      </c>
      <c r="V21" s="5" t="s">
        <v>1328</v>
      </c>
      <c r="W21" s="5" t="s">
        <v>1328</v>
      </c>
      <c r="X21" s="5" t="s">
        <v>1328</v>
      </c>
      <c r="Y21" s="5" t="s">
        <v>1328</v>
      </c>
      <c r="AA21" t="s">
        <v>1182</v>
      </c>
      <c r="AB21" s="61" t="s">
        <v>1339</v>
      </c>
      <c r="AC21" s="1" t="s">
        <v>1341</v>
      </c>
      <c r="AH21" s="1" t="s">
        <v>481</v>
      </c>
    </row>
    <row r="22" spans="1:34" x14ac:dyDescent="0.25">
      <c r="A22" s="4" t="s">
        <v>1344</v>
      </c>
      <c r="B22" s="2" t="s">
        <v>482</v>
      </c>
      <c r="C22" s="35"/>
      <c r="D22" s="3"/>
      <c r="E22" s="3"/>
      <c r="F22" s="3"/>
      <c r="G22" s="3">
        <v>0</v>
      </c>
      <c r="H22" s="27" t="s">
        <v>1036</v>
      </c>
      <c r="I22" s="27" t="s">
        <v>1105</v>
      </c>
      <c r="J22" s="27">
        <v>1</v>
      </c>
      <c r="K22" s="27" t="s">
        <v>1020</v>
      </c>
      <c r="L22" s="23" t="s">
        <v>1020</v>
      </c>
      <c r="M22" s="6">
        <v>0</v>
      </c>
      <c r="N22" s="6">
        <v>0</v>
      </c>
      <c r="O22" s="6">
        <v>0</v>
      </c>
      <c r="P22" s="3" t="s">
        <v>948</v>
      </c>
      <c r="Q22" s="3" t="s">
        <v>1328</v>
      </c>
      <c r="R22" s="3" t="s">
        <v>1328</v>
      </c>
      <c r="S22" s="6" t="s">
        <v>1328</v>
      </c>
      <c r="T22" t="s">
        <v>1328</v>
      </c>
      <c r="U22" t="s">
        <v>1328</v>
      </c>
      <c r="V22" s="5" t="s">
        <v>1184</v>
      </c>
      <c r="W22" s="5" t="s">
        <v>1328</v>
      </c>
      <c r="X22" s="5" t="s">
        <v>1116</v>
      </c>
      <c r="Y22" s="5">
        <v>1</v>
      </c>
      <c r="AC22" s="1"/>
    </row>
    <row r="23" spans="1:34" x14ac:dyDescent="0.25">
      <c r="A23" s="4" t="s">
        <v>1345</v>
      </c>
      <c r="B23" s="2" t="s">
        <v>483</v>
      </c>
      <c r="C23" s="35"/>
      <c r="D23" s="3"/>
      <c r="E23" s="3"/>
      <c r="F23" s="3"/>
      <c r="G23" s="3">
        <v>0</v>
      </c>
      <c r="H23" s="27" t="s">
        <v>1036</v>
      </c>
      <c r="I23" s="27" t="s">
        <v>1125</v>
      </c>
      <c r="J23" s="27">
        <v>1</v>
      </c>
      <c r="K23" s="27" t="s">
        <v>1020</v>
      </c>
      <c r="L23" s="23" t="s">
        <v>1020</v>
      </c>
      <c r="M23" s="6">
        <v>0</v>
      </c>
      <c r="N23" s="6">
        <v>0</v>
      </c>
      <c r="O23" s="6">
        <v>0</v>
      </c>
      <c r="P23" s="3" t="s">
        <v>948</v>
      </c>
      <c r="Q23" s="3" t="s">
        <v>1328</v>
      </c>
      <c r="R23" s="3" t="s">
        <v>1328</v>
      </c>
      <c r="S23" s="6" t="s">
        <v>1328</v>
      </c>
      <c r="T23" t="s">
        <v>1328</v>
      </c>
      <c r="U23" t="s">
        <v>1328</v>
      </c>
      <c r="V23" s="5" t="s">
        <v>1020</v>
      </c>
      <c r="W23" s="5" t="s">
        <v>1328</v>
      </c>
      <c r="X23" s="5" t="s">
        <v>1283</v>
      </c>
      <c r="Y23" s="5">
        <v>1</v>
      </c>
      <c r="AC23" s="1"/>
    </row>
    <row r="24" spans="1:34" x14ac:dyDescent="0.25">
      <c r="A24" s="4" t="s">
        <v>1346</v>
      </c>
      <c r="B24" s="2" t="s">
        <v>484</v>
      </c>
      <c r="C24" s="35"/>
      <c r="D24" s="3"/>
      <c r="E24" s="3"/>
      <c r="F24" s="3"/>
      <c r="G24" s="3">
        <v>0</v>
      </c>
      <c r="H24" s="27" t="s">
        <v>1036</v>
      </c>
      <c r="I24" s="27" t="s">
        <v>1105</v>
      </c>
      <c r="J24" s="27">
        <v>1</v>
      </c>
      <c r="K24" s="27" t="s">
        <v>1020</v>
      </c>
      <c r="L24" s="23" t="s">
        <v>1020</v>
      </c>
      <c r="M24" s="6">
        <v>0</v>
      </c>
      <c r="N24" s="6">
        <v>0</v>
      </c>
      <c r="O24" s="6">
        <v>0</v>
      </c>
      <c r="P24" s="3" t="s">
        <v>946</v>
      </c>
      <c r="Q24" s="3" t="s">
        <v>1102</v>
      </c>
      <c r="R24" s="3" t="s">
        <v>1105</v>
      </c>
      <c r="S24" s="6">
        <v>0</v>
      </c>
      <c r="T24" t="s">
        <v>1328</v>
      </c>
      <c r="U24" t="s">
        <v>1328</v>
      </c>
      <c r="V24" s="5" t="s">
        <v>1328</v>
      </c>
      <c r="W24" s="5" t="s">
        <v>1328</v>
      </c>
      <c r="X24" s="5" t="s">
        <v>1328</v>
      </c>
      <c r="Y24" s="5" t="s">
        <v>1328</v>
      </c>
      <c r="AC24" s="1"/>
    </row>
    <row r="25" spans="1:34" x14ac:dyDescent="0.25">
      <c r="A25" s="4" t="s">
        <v>1347</v>
      </c>
      <c r="B25" s="2" t="s">
        <v>483</v>
      </c>
      <c r="C25" s="35"/>
      <c r="D25" s="2" t="s">
        <v>485</v>
      </c>
      <c r="E25" s="2" t="s">
        <v>930</v>
      </c>
      <c r="F25" s="2" t="s">
        <v>928</v>
      </c>
      <c r="G25" s="3">
        <v>0</v>
      </c>
      <c r="H25" s="27" t="s">
        <v>1036</v>
      </c>
      <c r="I25" s="27" t="s">
        <v>1125</v>
      </c>
      <c r="J25" s="27">
        <v>1</v>
      </c>
      <c r="K25" s="27" t="s">
        <v>1020</v>
      </c>
      <c r="L25" s="23" t="s">
        <v>1020</v>
      </c>
      <c r="M25" s="6">
        <v>0</v>
      </c>
      <c r="N25" s="6">
        <v>0</v>
      </c>
      <c r="O25" s="6">
        <v>0</v>
      </c>
      <c r="P25" s="3" t="s">
        <v>948</v>
      </c>
      <c r="Q25" s="3" t="s">
        <v>1328</v>
      </c>
      <c r="R25" s="3" t="s">
        <v>1328</v>
      </c>
      <c r="S25" s="6" t="s">
        <v>1328</v>
      </c>
      <c r="T25" t="s">
        <v>1328</v>
      </c>
      <c r="U25" t="s">
        <v>1328</v>
      </c>
      <c r="V25" s="5" t="s">
        <v>1020</v>
      </c>
      <c r="W25" s="5" t="s">
        <v>1328</v>
      </c>
      <c r="X25" s="5" t="s">
        <v>1283</v>
      </c>
      <c r="Y25" s="5">
        <v>1</v>
      </c>
      <c r="AA25" t="s">
        <v>1182</v>
      </c>
      <c r="AB25" s="61" t="s">
        <v>1339</v>
      </c>
      <c r="AC25" s="1" t="s">
        <v>1340</v>
      </c>
      <c r="AH25" s="1" t="s">
        <v>481</v>
      </c>
    </row>
    <row r="26" spans="1:34" x14ac:dyDescent="0.25">
      <c r="A26" s="4" t="s">
        <v>1348</v>
      </c>
      <c r="B26" s="2" t="s">
        <v>486</v>
      </c>
      <c r="C26" s="35"/>
      <c r="D26" s="3"/>
      <c r="E26" s="3"/>
      <c r="F26" s="3"/>
      <c r="G26" s="3">
        <v>0</v>
      </c>
      <c r="H26" s="27" t="s">
        <v>1190</v>
      </c>
      <c r="I26" s="27" t="s">
        <v>1176</v>
      </c>
      <c r="J26" s="27">
        <v>1</v>
      </c>
      <c r="K26" s="27" t="s">
        <v>1020</v>
      </c>
      <c r="L26" s="23" t="s">
        <v>1020</v>
      </c>
      <c r="M26" s="6">
        <v>1</v>
      </c>
      <c r="N26" s="6">
        <v>0</v>
      </c>
      <c r="O26" s="6">
        <v>0</v>
      </c>
      <c r="P26" s="3" t="s">
        <v>948</v>
      </c>
      <c r="Q26" s="3" t="s">
        <v>1328</v>
      </c>
      <c r="R26" s="3" t="s">
        <v>1328</v>
      </c>
      <c r="S26" s="6" t="s">
        <v>1328</v>
      </c>
      <c r="T26" t="s">
        <v>1328</v>
      </c>
      <c r="U26" t="s">
        <v>1328</v>
      </c>
      <c r="V26" s="5" t="s">
        <v>1020</v>
      </c>
      <c r="W26" s="5" t="s">
        <v>1328</v>
      </c>
      <c r="X26" s="5" t="s">
        <v>1020</v>
      </c>
      <c r="Y26" s="5" t="s">
        <v>1020</v>
      </c>
      <c r="AC26" s="1"/>
    </row>
    <row r="27" spans="1:34" x14ac:dyDescent="0.25">
      <c r="A27" s="4" t="s">
        <v>1349</v>
      </c>
      <c r="B27" s="2" t="s">
        <v>17</v>
      </c>
      <c r="C27" s="35"/>
      <c r="D27" s="3"/>
      <c r="E27" s="3"/>
      <c r="F27" s="3"/>
      <c r="G27" s="3">
        <v>0</v>
      </c>
      <c r="H27" s="27" t="s">
        <v>1086</v>
      </c>
      <c r="I27" s="27" t="s">
        <v>1105</v>
      </c>
      <c r="J27" s="27">
        <v>1</v>
      </c>
      <c r="K27" s="27" t="s">
        <v>1020</v>
      </c>
      <c r="L27" s="23" t="s">
        <v>1020</v>
      </c>
      <c r="M27" s="6">
        <v>0</v>
      </c>
      <c r="N27" s="6">
        <v>0</v>
      </c>
      <c r="O27" s="6">
        <v>0</v>
      </c>
      <c r="P27" s="3" t="s">
        <v>946</v>
      </c>
      <c r="Q27" s="3" t="s">
        <v>1103</v>
      </c>
      <c r="R27" s="3" t="s">
        <v>1105</v>
      </c>
      <c r="S27" s="6">
        <v>0</v>
      </c>
      <c r="T27" t="s">
        <v>1328</v>
      </c>
      <c r="U27" t="s">
        <v>1328</v>
      </c>
      <c r="V27" s="5" t="s">
        <v>1328</v>
      </c>
      <c r="W27" s="5" t="s">
        <v>1328</v>
      </c>
      <c r="X27" s="5" t="s">
        <v>1328</v>
      </c>
      <c r="Y27" s="5" t="s">
        <v>1328</v>
      </c>
      <c r="AC27" s="1"/>
    </row>
    <row r="28" spans="1:34" s="9" customFormat="1" ht="15.75" thickBot="1" x14ac:dyDescent="0.3">
      <c r="A28" s="7" t="s">
        <v>1350</v>
      </c>
      <c r="B28" s="8" t="s">
        <v>180</v>
      </c>
      <c r="C28" s="38"/>
      <c r="D28" s="10"/>
      <c r="E28" s="10"/>
      <c r="F28" s="10"/>
      <c r="G28" s="10">
        <v>0</v>
      </c>
      <c r="H28" s="30" t="s">
        <v>1190</v>
      </c>
      <c r="I28" s="30" t="s">
        <v>1104</v>
      </c>
      <c r="J28" s="30">
        <v>1</v>
      </c>
      <c r="K28" s="30" t="s">
        <v>1020</v>
      </c>
      <c r="L28" s="26" t="s">
        <v>1020</v>
      </c>
      <c r="M28" s="11">
        <v>1</v>
      </c>
      <c r="N28" s="11">
        <v>0</v>
      </c>
      <c r="O28" s="11">
        <v>0</v>
      </c>
      <c r="P28" s="10" t="s">
        <v>948</v>
      </c>
      <c r="Q28" s="10" t="s">
        <v>1328</v>
      </c>
      <c r="R28" s="10" t="s">
        <v>1328</v>
      </c>
      <c r="S28" s="11" t="s">
        <v>1328</v>
      </c>
      <c r="T28" s="9" t="s">
        <v>1328</v>
      </c>
      <c r="U28" s="9" t="s">
        <v>1328</v>
      </c>
      <c r="V28" s="54" t="s">
        <v>1020</v>
      </c>
      <c r="W28" s="54" t="s">
        <v>1328</v>
      </c>
      <c r="X28" s="54" t="s">
        <v>1020</v>
      </c>
      <c r="Y28" s="54" t="s">
        <v>1020</v>
      </c>
      <c r="AC28" s="60"/>
    </row>
    <row r="29" spans="1:34" x14ac:dyDescent="0.25">
      <c r="A29" s="4" t="s">
        <v>1359</v>
      </c>
      <c r="B29" s="2" t="s">
        <v>148</v>
      </c>
      <c r="C29" s="35" t="s">
        <v>1134</v>
      </c>
      <c r="D29" s="2" t="s">
        <v>149</v>
      </c>
      <c r="E29" s="2" t="s">
        <v>930</v>
      </c>
      <c r="F29" s="2" t="s">
        <v>488</v>
      </c>
      <c r="G29" s="3">
        <v>0</v>
      </c>
      <c r="H29" s="27" t="s">
        <v>1095</v>
      </c>
      <c r="I29" s="27" t="s">
        <v>1190</v>
      </c>
      <c r="J29" s="27">
        <v>1</v>
      </c>
      <c r="K29" s="27" t="s">
        <v>1020</v>
      </c>
      <c r="L29" s="23" t="s">
        <v>1020</v>
      </c>
      <c r="M29" s="6">
        <v>1</v>
      </c>
      <c r="N29" s="6">
        <v>0</v>
      </c>
      <c r="O29" s="6">
        <v>0</v>
      </c>
      <c r="P29" s="3" t="s">
        <v>948</v>
      </c>
      <c r="Q29" s="3" t="s">
        <v>1328</v>
      </c>
      <c r="R29" s="3" t="s">
        <v>1328</v>
      </c>
      <c r="S29" s="6" t="s">
        <v>1328</v>
      </c>
      <c r="T29" t="s">
        <v>1328</v>
      </c>
      <c r="U29" t="s">
        <v>1328</v>
      </c>
      <c r="V29" s="5" t="s">
        <v>1020</v>
      </c>
      <c r="W29" s="5" t="s">
        <v>1328</v>
      </c>
      <c r="X29" s="5" t="s">
        <v>1020</v>
      </c>
      <c r="Y29" s="5" t="s">
        <v>1020</v>
      </c>
      <c r="AA29" t="s">
        <v>1182</v>
      </c>
      <c r="AB29" s="61" t="s">
        <v>1329</v>
      </c>
      <c r="AC29" s="1"/>
      <c r="AH29" s="1" t="s">
        <v>150</v>
      </c>
    </row>
    <row r="30" spans="1:34" x14ac:dyDescent="0.25">
      <c r="A30" s="4" t="s">
        <v>1360</v>
      </c>
      <c r="B30" s="2" t="s">
        <v>151</v>
      </c>
      <c r="C30" s="35" t="s">
        <v>1135</v>
      </c>
      <c r="D30" s="3"/>
      <c r="E30" s="3"/>
      <c r="F30" s="3"/>
      <c r="G30" s="3">
        <v>0</v>
      </c>
      <c r="H30" s="27" t="s">
        <v>1036</v>
      </c>
      <c r="I30" s="27" t="s">
        <v>1105</v>
      </c>
      <c r="J30" s="27">
        <v>0</v>
      </c>
      <c r="K30" s="27" t="s">
        <v>1036</v>
      </c>
      <c r="L30" s="23" t="s">
        <v>1125</v>
      </c>
      <c r="M30" s="6">
        <v>0</v>
      </c>
      <c r="N30" s="6">
        <v>0</v>
      </c>
      <c r="O30" s="6">
        <v>0</v>
      </c>
      <c r="P30" s="3" t="s">
        <v>948</v>
      </c>
      <c r="Q30" s="3" t="s">
        <v>1328</v>
      </c>
      <c r="R30" s="3" t="s">
        <v>1328</v>
      </c>
      <c r="S30" s="6" t="s">
        <v>1328</v>
      </c>
      <c r="T30" t="s">
        <v>1328</v>
      </c>
      <c r="U30" t="s">
        <v>1328</v>
      </c>
      <c r="V30" s="5" t="s">
        <v>1186</v>
      </c>
      <c r="W30" s="5" t="s">
        <v>1328</v>
      </c>
      <c r="X30" s="5" t="s">
        <v>1284</v>
      </c>
      <c r="Y30" s="5" t="s">
        <v>1172</v>
      </c>
      <c r="AC30" s="1"/>
    </row>
    <row r="31" spans="1:34" x14ac:dyDescent="0.25">
      <c r="A31" s="4" t="s">
        <v>1361</v>
      </c>
      <c r="B31" s="2" t="s">
        <v>152</v>
      </c>
      <c r="C31" s="35" t="s">
        <v>488</v>
      </c>
      <c r="D31" s="3"/>
      <c r="E31" s="3"/>
      <c r="F31" s="3"/>
      <c r="G31" s="3">
        <v>0</v>
      </c>
      <c r="H31" s="27" t="s">
        <v>1093</v>
      </c>
      <c r="I31" s="27" t="s">
        <v>1190</v>
      </c>
      <c r="J31" s="27">
        <v>0</v>
      </c>
      <c r="K31" s="27" t="s">
        <v>1036</v>
      </c>
      <c r="L31" s="23" t="s">
        <v>1125</v>
      </c>
      <c r="M31" s="6">
        <v>1</v>
      </c>
      <c r="N31" s="6">
        <v>0</v>
      </c>
      <c r="O31" s="6">
        <v>0</v>
      </c>
      <c r="P31" s="3" t="s">
        <v>947</v>
      </c>
      <c r="Q31" s="3" t="s">
        <v>1328</v>
      </c>
      <c r="R31" s="3" t="s">
        <v>1328</v>
      </c>
      <c r="S31" s="6" t="s">
        <v>1328</v>
      </c>
      <c r="T31" t="s">
        <v>1422</v>
      </c>
      <c r="U31" s="44">
        <v>12</v>
      </c>
      <c r="V31" s="5" t="s">
        <v>1328</v>
      </c>
      <c r="W31" s="5" t="s">
        <v>1328</v>
      </c>
      <c r="X31" s="5" t="s">
        <v>1328</v>
      </c>
      <c r="Y31" s="5" t="s">
        <v>1328</v>
      </c>
      <c r="AC31" s="1"/>
    </row>
    <row r="32" spans="1:34" x14ac:dyDescent="0.25">
      <c r="A32" s="4" t="s">
        <v>1362</v>
      </c>
      <c r="B32" s="2" t="s">
        <v>153</v>
      </c>
      <c r="C32" s="35" t="s">
        <v>932</v>
      </c>
      <c r="D32" s="3"/>
      <c r="E32" s="3"/>
      <c r="F32" s="3"/>
      <c r="G32" s="3">
        <v>1</v>
      </c>
      <c r="H32" s="27" t="s">
        <v>1020</v>
      </c>
      <c r="I32" s="27" t="s">
        <v>1020</v>
      </c>
      <c r="J32" s="27">
        <v>1</v>
      </c>
      <c r="K32" s="27" t="s">
        <v>1020</v>
      </c>
      <c r="L32" s="23" t="s">
        <v>1020</v>
      </c>
      <c r="M32" s="6">
        <v>0</v>
      </c>
      <c r="N32" s="6">
        <v>0</v>
      </c>
      <c r="O32" s="6">
        <v>0</v>
      </c>
      <c r="P32" s="3" t="s">
        <v>948</v>
      </c>
      <c r="Q32" s="3" t="s">
        <v>1328</v>
      </c>
      <c r="R32" s="3" t="s">
        <v>1328</v>
      </c>
      <c r="S32" s="6" t="s">
        <v>1328</v>
      </c>
      <c r="T32" t="s">
        <v>1328</v>
      </c>
      <c r="U32" t="s">
        <v>1328</v>
      </c>
      <c r="V32" s="5" t="s">
        <v>1423</v>
      </c>
      <c r="W32" s="5" t="s">
        <v>1328</v>
      </c>
      <c r="X32" s="5" t="s">
        <v>1020</v>
      </c>
      <c r="Y32" s="5" t="s">
        <v>1020</v>
      </c>
      <c r="AC32" s="1"/>
    </row>
    <row r="33" spans="1:34" x14ac:dyDescent="0.25">
      <c r="A33" s="4" t="s">
        <v>1355</v>
      </c>
      <c r="B33" s="2" t="s">
        <v>4</v>
      </c>
      <c r="C33" s="45" t="s">
        <v>1152</v>
      </c>
      <c r="D33" s="2" t="s">
        <v>491</v>
      </c>
      <c r="E33" s="2" t="s">
        <v>930</v>
      </c>
      <c r="F33" s="2" t="s">
        <v>932</v>
      </c>
      <c r="G33" s="3">
        <v>1</v>
      </c>
      <c r="H33" s="27" t="s">
        <v>1020</v>
      </c>
      <c r="I33" s="27" t="s">
        <v>1020</v>
      </c>
      <c r="J33" s="27">
        <v>1</v>
      </c>
      <c r="K33" s="27" t="s">
        <v>1020</v>
      </c>
      <c r="L33" s="23" t="s">
        <v>1020</v>
      </c>
      <c r="M33" s="6">
        <v>0</v>
      </c>
      <c r="N33" s="6">
        <v>0</v>
      </c>
      <c r="O33" s="6">
        <v>0</v>
      </c>
      <c r="P33" s="3" t="s">
        <v>948</v>
      </c>
      <c r="Q33" s="3" t="s">
        <v>1328</v>
      </c>
      <c r="R33" s="3" t="s">
        <v>1328</v>
      </c>
      <c r="S33" s="6" t="s">
        <v>1328</v>
      </c>
      <c r="T33" t="s">
        <v>1328</v>
      </c>
      <c r="U33" t="s">
        <v>1328</v>
      </c>
      <c r="V33" s="5" t="s">
        <v>1020</v>
      </c>
      <c r="W33" s="5" t="s">
        <v>1328</v>
      </c>
      <c r="X33" s="5" t="s">
        <v>1020</v>
      </c>
      <c r="Y33" s="5" t="s">
        <v>1020</v>
      </c>
      <c r="AB33" s="61" t="s">
        <v>1339</v>
      </c>
      <c r="AC33" s="1" t="s">
        <v>1338</v>
      </c>
      <c r="AH33" s="1" t="s">
        <v>481</v>
      </c>
    </row>
    <row r="34" spans="1:34" x14ac:dyDescent="0.25">
      <c r="A34" s="4" t="s">
        <v>1356</v>
      </c>
      <c r="B34" s="2" t="s">
        <v>492</v>
      </c>
      <c r="C34" s="35" t="s">
        <v>1153</v>
      </c>
      <c r="D34" s="3"/>
      <c r="E34" s="3"/>
      <c r="F34" s="3"/>
      <c r="G34" s="3">
        <v>0</v>
      </c>
      <c r="H34" s="27" t="s">
        <v>1104</v>
      </c>
      <c r="I34" s="27" t="s">
        <v>1093</v>
      </c>
      <c r="J34" s="27">
        <v>0</v>
      </c>
      <c r="K34" s="27" t="s">
        <v>1036</v>
      </c>
      <c r="L34" s="23" t="s">
        <v>1105</v>
      </c>
      <c r="M34" s="6">
        <v>0</v>
      </c>
      <c r="N34" s="6">
        <v>0</v>
      </c>
      <c r="O34" s="6">
        <v>0</v>
      </c>
      <c r="P34" s="3" t="s">
        <v>948</v>
      </c>
      <c r="Q34" s="3" t="s">
        <v>1328</v>
      </c>
      <c r="R34" s="3" t="s">
        <v>1328</v>
      </c>
      <c r="S34" s="6" t="s">
        <v>1328</v>
      </c>
      <c r="T34" t="s">
        <v>1328</v>
      </c>
      <c r="U34" t="s">
        <v>1328</v>
      </c>
      <c r="V34" s="5" t="s">
        <v>1020</v>
      </c>
      <c r="W34" s="5" t="s">
        <v>1328</v>
      </c>
      <c r="X34" s="5" t="s">
        <v>1284</v>
      </c>
      <c r="Y34" s="5" t="s">
        <v>1172</v>
      </c>
      <c r="AC34" s="1"/>
    </row>
    <row r="35" spans="1:34" x14ac:dyDescent="0.25">
      <c r="A35" s="4" t="s">
        <v>1357</v>
      </c>
      <c r="B35" s="2" t="s">
        <v>493</v>
      </c>
      <c r="C35" s="35" t="s">
        <v>1154</v>
      </c>
      <c r="D35" s="3"/>
      <c r="E35" s="3"/>
      <c r="F35" s="3"/>
      <c r="G35" s="3">
        <v>0</v>
      </c>
      <c r="H35" s="27" t="s">
        <v>1094</v>
      </c>
      <c r="I35" s="27" t="s">
        <v>1190</v>
      </c>
      <c r="J35" s="27">
        <v>0</v>
      </c>
      <c r="K35" s="27" t="s">
        <v>1036</v>
      </c>
      <c r="L35" s="23" t="s">
        <v>1125</v>
      </c>
      <c r="M35" s="6">
        <v>1</v>
      </c>
      <c r="N35" s="6">
        <v>0</v>
      </c>
      <c r="O35" s="6">
        <v>0</v>
      </c>
      <c r="P35" s="3" t="s">
        <v>948</v>
      </c>
      <c r="Q35" s="3" t="s">
        <v>1328</v>
      </c>
      <c r="R35" s="3" t="s">
        <v>1328</v>
      </c>
      <c r="S35" s="6" t="s">
        <v>1328</v>
      </c>
      <c r="T35" t="s">
        <v>1328</v>
      </c>
      <c r="U35" t="s">
        <v>1328</v>
      </c>
      <c r="V35" s="5" t="s">
        <v>1020</v>
      </c>
      <c r="W35" s="5" t="s">
        <v>1328</v>
      </c>
      <c r="X35" s="5" t="s">
        <v>1020</v>
      </c>
      <c r="Y35" s="5" t="s">
        <v>1020</v>
      </c>
      <c r="AC35" s="1"/>
    </row>
    <row r="36" spans="1:34" s="9" customFormat="1" ht="15.75" thickBot="1" x14ac:dyDescent="0.3">
      <c r="A36" s="7" t="s">
        <v>1358</v>
      </c>
      <c r="B36" s="8" t="s">
        <v>494</v>
      </c>
      <c r="C36" s="38" t="s">
        <v>1155</v>
      </c>
      <c r="D36" s="10"/>
      <c r="E36" s="10"/>
      <c r="F36" s="10"/>
      <c r="G36" s="10">
        <v>0</v>
      </c>
      <c r="H36" s="30" t="s">
        <v>1176</v>
      </c>
      <c r="I36" s="30" t="s">
        <v>1094</v>
      </c>
      <c r="J36" s="30">
        <v>1</v>
      </c>
      <c r="K36" s="30" t="s">
        <v>1020</v>
      </c>
      <c r="L36" s="26" t="s">
        <v>1020</v>
      </c>
      <c r="M36" s="11">
        <v>0</v>
      </c>
      <c r="N36" s="11">
        <v>0</v>
      </c>
      <c r="O36" s="11">
        <v>0</v>
      </c>
      <c r="P36" s="10" t="s">
        <v>948</v>
      </c>
      <c r="Q36" s="10" t="s">
        <v>1328</v>
      </c>
      <c r="R36" s="10" t="s">
        <v>1328</v>
      </c>
      <c r="S36" s="11" t="s">
        <v>1328</v>
      </c>
      <c r="T36" s="9" t="s">
        <v>1328</v>
      </c>
      <c r="U36" s="9" t="s">
        <v>1328</v>
      </c>
      <c r="V36" s="54" t="s">
        <v>1020</v>
      </c>
      <c r="W36" s="54" t="s">
        <v>1328</v>
      </c>
      <c r="X36" s="54" t="s">
        <v>1284</v>
      </c>
      <c r="Y36" s="54" t="s">
        <v>1172</v>
      </c>
      <c r="AC36" s="60"/>
    </row>
    <row r="37" spans="1:34" ht="15.75" customHeight="1" x14ac:dyDescent="0.25"/>
    <row r="38" spans="1:34" ht="15.75" customHeight="1" x14ac:dyDescent="0.25"/>
  </sheetData>
  <conditionalFormatting sqref="B1:C16">
    <cfRule type="containsText" dxfId="25" priority="26" operator="containsText" text="00000000000000000000000000000">
      <formula>NOT(ISERROR(SEARCH("00000000000000000000000000000",B1)))</formula>
    </cfRule>
  </conditionalFormatting>
  <conditionalFormatting sqref="B21:C36">
    <cfRule type="containsText" dxfId="24" priority="13" operator="containsText" text="00000000000000000000000000000">
      <formula>NOT(ISERROR(SEARCH("00000000000000000000000000000",B21)))</formula>
    </cfRule>
  </conditionalFormatting>
  <conditionalFormatting sqref="D1:D16">
    <cfRule type="notContainsBlanks" dxfId="23" priority="22">
      <formula>LEN(TRIM(D1))&gt;0</formula>
    </cfRule>
  </conditionalFormatting>
  <conditionalFormatting sqref="D21:D36">
    <cfRule type="notContainsBlanks" dxfId="22" priority="9">
      <formula>LEN(TRIM(D21))&gt;0</formula>
    </cfRule>
  </conditionalFormatting>
  <conditionalFormatting sqref="E1:E16">
    <cfRule type="containsText" dxfId="21" priority="18" operator="containsText" text="111">
      <formula>NOT(ISERROR(SEARCH("111",E1)))</formula>
    </cfRule>
    <cfRule type="containsText" dxfId="20" priority="19" operator="containsText" text="100">
      <formula>NOT(ISERROR(SEARCH("100",E1)))</formula>
    </cfRule>
    <cfRule type="containsText" dxfId="19" priority="20" operator="containsText" text="00?">
      <formula>NOT(ISERROR(SEARCH("00?",E1)))</formula>
    </cfRule>
  </conditionalFormatting>
  <conditionalFormatting sqref="E21:E36">
    <cfRule type="containsText" dxfId="18" priority="5" operator="containsText" text="111">
      <formula>NOT(ISERROR(SEARCH("111",E21)))</formula>
    </cfRule>
    <cfRule type="containsText" dxfId="17" priority="6" operator="containsText" text="100">
      <formula>NOT(ISERROR(SEARCH("100",E21)))</formula>
    </cfRule>
    <cfRule type="containsText" dxfId="16" priority="7" operator="containsText" text="00?">
      <formula>NOT(ISERROR(SEARCH("00?",E21)))</formula>
    </cfRule>
  </conditionalFormatting>
  <conditionalFormatting sqref="H1:J16">
    <cfRule type="beginsWith" dxfId="15" priority="24" operator="beginsWith" text="{">
      <formula>LEFT(H1,LEN("{"))="{"</formula>
    </cfRule>
  </conditionalFormatting>
  <conditionalFormatting sqref="H21:J36">
    <cfRule type="beginsWith" dxfId="14" priority="11" operator="beginsWith" text="{">
      <formula>LEFT(H21,LEN("{"))="{"</formula>
    </cfRule>
  </conditionalFormatting>
  <conditionalFormatting sqref="K1:K16">
    <cfRule type="containsText" dxfId="13" priority="23" operator="containsText" text="{">
      <formula>NOT(ISERROR(SEARCH("{",K1)))</formula>
    </cfRule>
  </conditionalFormatting>
  <conditionalFormatting sqref="K21:K36">
    <cfRule type="containsText" dxfId="12" priority="10" operator="containsText" text="{">
      <formula>NOT(ISERROR(SEARCH("{",K21)))</formula>
    </cfRule>
  </conditionalFormatting>
  <conditionalFormatting sqref="M1:O16 S1:S16">
    <cfRule type="containsText" dxfId="11" priority="25" operator="containsText" text="1">
      <formula>NOT(ISERROR(SEARCH("1",M1)))</formula>
    </cfRule>
  </conditionalFormatting>
  <conditionalFormatting sqref="M21:O36 S21:S36">
    <cfRule type="containsText" dxfId="10" priority="12" operator="containsText" text="1">
      <formula>NOT(ISERROR(SEARCH("1",M21)))</formula>
    </cfRule>
  </conditionalFormatting>
  <conditionalFormatting sqref="P1:P16">
    <cfRule type="containsText" dxfId="9" priority="21" operator="containsText" text="Jump">
      <formula>NOT(ISERROR(SEARCH("Jump",P1)))</formula>
    </cfRule>
  </conditionalFormatting>
  <conditionalFormatting sqref="P21:P36">
    <cfRule type="containsText" dxfId="8" priority="8" operator="containsText" text="Jump">
      <formula>NOT(ISERROR(SEARCH("Jump",P21)))</formula>
    </cfRule>
  </conditionalFormatting>
  <conditionalFormatting sqref="V1:V16">
    <cfRule type="uniqueValues" dxfId="7" priority="14"/>
    <cfRule type="containsText" dxfId="6" priority="15" operator="containsText" text="MFS">
      <formula>NOT(ISERROR(SEARCH("MFS",V1)))</formula>
    </cfRule>
    <cfRule type="containsText" dxfId="5" priority="17" operator="containsText" text="CALL">
      <formula>NOT(ISERROR(SEARCH("CALL",V1)))</formula>
    </cfRule>
  </conditionalFormatting>
  <conditionalFormatting sqref="V21:V36">
    <cfRule type="uniqueValues" dxfId="4" priority="1"/>
    <cfRule type="containsText" dxfId="3" priority="2" operator="containsText" text="MFS">
      <formula>NOT(ISERROR(SEARCH("MFS",V21)))</formula>
    </cfRule>
    <cfRule type="containsText" dxfId="2" priority="4" operator="containsText" text="CALL">
      <formula>NOT(ISERROR(SEARCH("CALL",V21)))</formula>
    </cfRule>
  </conditionalFormatting>
  <conditionalFormatting sqref="W1:W16">
    <cfRule type="uniqueValues" dxfId="1" priority="16"/>
  </conditionalFormatting>
  <conditionalFormatting sqref="W21:W36">
    <cfRule type="uniqueValues" dxfId="0" priority="3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C493C-F88D-4D07-9058-96793E8FBD64}">
  <dimension ref="A1:B63"/>
  <sheetViews>
    <sheetView workbookViewId="0">
      <selection activeCell="A5" sqref="A5"/>
    </sheetView>
  </sheetViews>
  <sheetFormatPr defaultRowHeight="15" x14ac:dyDescent="0.25"/>
  <cols>
    <col min="1" max="1" width="9.140625" style="1"/>
  </cols>
  <sheetData>
    <row r="1" spans="1:2" x14ac:dyDescent="0.25">
      <c r="A1" s="1" t="s">
        <v>1177</v>
      </c>
    </row>
    <row r="2" spans="1:2" x14ac:dyDescent="0.25">
      <c r="A2" s="1" t="s">
        <v>1025</v>
      </c>
      <c r="B2" s="1"/>
    </row>
    <row r="3" spans="1:2" x14ac:dyDescent="0.25">
      <c r="A3" s="1" t="s">
        <v>1024</v>
      </c>
    </row>
    <row r="4" spans="1:2" x14ac:dyDescent="0.25">
      <c r="A4" s="1" t="s">
        <v>1386</v>
      </c>
      <c r="B4" s="1"/>
    </row>
    <row r="5" spans="1:2" x14ac:dyDescent="0.25">
      <c r="A5" s="1" t="s">
        <v>1333</v>
      </c>
    </row>
    <row r="6" spans="1:2" x14ac:dyDescent="0.25">
      <c r="A6" s="1" t="s">
        <v>1335</v>
      </c>
    </row>
    <row r="7" spans="1:2" x14ac:dyDescent="0.25">
      <c r="A7" s="1" t="s">
        <v>1145</v>
      </c>
    </row>
    <row r="8" spans="1:2" x14ac:dyDescent="0.25">
      <c r="A8" s="1" t="s">
        <v>1332</v>
      </c>
    </row>
    <row r="9" spans="1:2" x14ac:dyDescent="0.25">
      <c r="A9" s="1" t="s">
        <v>1331</v>
      </c>
    </row>
    <row r="10" spans="1:2" x14ac:dyDescent="0.25">
      <c r="A10" s="1" t="s">
        <v>1334</v>
      </c>
    </row>
    <row r="11" spans="1:2" x14ac:dyDescent="0.25">
      <c r="A11" s="1" t="s">
        <v>1302</v>
      </c>
    </row>
    <row r="12" spans="1:2" x14ac:dyDescent="0.25">
      <c r="A12" s="1" t="s">
        <v>1137</v>
      </c>
    </row>
    <row r="13" spans="1:2" x14ac:dyDescent="0.25">
      <c r="A13" s="1" t="s">
        <v>1138</v>
      </c>
    </row>
    <row r="14" spans="1:2" x14ac:dyDescent="0.25">
      <c r="A14" s="1" t="s">
        <v>1293</v>
      </c>
    </row>
    <row r="15" spans="1:2" x14ac:dyDescent="0.25">
      <c r="A15" s="1" t="s">
        <v>1085</v>
      </c>
    </row>
    <row r="16" spans="1:2" x14ac:dyDescent="0.25">
      <c r="A16" s="1" t="s">
        <v>1199</v>
      </c>
    </row>
    <row r="17" spans="1:1" x14ac:dyDescent="0.25">
      <c r="A17" s="1" t="s">
        <v>1216</v>
      </c>
    </row>
    <row r="18" spans="1:1" x14ac:dyDescent="0.25">
      <c r="A18" s="1" t="s">
        <v>1303</v>
      </c>
    </row>
    <row r="19" spans="1:1" x14ac:dyDescent="0.25">
      <c r="A19" s="1" t="s">
        <v>1304</v>
      </c>
    </row>
    <row r="20" spans="1:1" x14ac:dyDescent="0.25">
      <c r="A20" s="1" t="s">
        <v>1305</v>
      </c>
    </row>
    <row r="21" spans="1:1" x14ac:dyDescent="0.25">
      <c r="A21" s="1" t="s">
        <v>1306</v>
      </c>
    </row>
    <row r="22" spans="1:1" x14ac:dyDescent="0.25">
      <c r="A22" s="1" t="s">
        <v>1307</v>
      </c>
    </row>
    <row r="23" spans="1:1" x14ac:dyDescent="0.25">
      <c r="A23" s="1" t="s">
        <v>1308</v>
      </c>
    </row>
    <row r="24" spans="1:1" x14ac:dyDescent="0.25">
      <c r="A24" s="1" t="s">
        <v>1309</v>
      </c>
    </row>
    <row r="25" spans="1:1" x14ac:dyDescent="0.25">
      <c r="A25" s="1" t="s">
        <v>1310</v>
      </c>
    </row>
    <row r="26" spans="1:1" x14ac:dyDescent="0.25">
      <c r="A26" s="1" t="s">
        <v>1311</v>
      </c>
    </row>
    <row r="27" spans="1:1" x14ac:dyDescent="0.25">
      <c r="A27" s="1" t="s">
        <v>1312</v>
      </c>
    </row>
    <row r="28" spans="1:1" x14ac:dyDescent="0.25">
      <c r="A28" s="1" t="s">
        <v>1313</v>
      </c>
    </row>
    <row r="29" spans="1:1" x14ac:dyDescent="0.25">
      <c r="A29" s="1" t="s">
        <v>1314</v>
      </c>
    </row>
    <row r="30" spans="1:1" x14ac:dyDescent="0.25">
      <c r="A30" s="1" t="s">
        <v>1315</v>
      </c>
    </row>
    <row r="31" spans="1:1" x14ac:dyDescent="0.25">
      <c r="A31" s="1" t="s">
        <v>1316</v>
      </c>
    </row>
    <row r="32" spans="1:1" x14ac:dyDescent="0.25">
      <c r="A32" s="1" t="s">
        <v>1317</v>
      </c>
    </row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38" customFormat="1" x14ac:dyDescent="0.25"/>
    <row r="39" customFormat="1" x14ac:dyDescent="0.25"/>
    <row r="40" customFormat="1" x14ac:dyDescent="0.25"/>
    <row r="41" customFormat="1" x14ac:dyDescent="0.25"/>
    <row r="42" customFormat="1" x14ac:dyDescent="0.25"/>
    <row r="43" customFormat="1" x14ac:dyDescent="0.25"/>
    <row r="44" customFormat="1" x14ac:dyDescent="0.25"/>
    <row r="45" customFormat="1" x14ac:dyDescent="0.25"/>
    <row r="46" customFormat="1" x14ac:dyDescent="0.25"/>
    <row r="47" customFormat="1" x14ac:dyDescent="0.25"/>
    <row r="48" customFormat="1" x14ac:dyDescent="0.25"/>
    <row r="49" spans="1:1" x14ac:dyDescent="0.25">
      <c r="A49"/>
    </row>
    <row r="50" spans="1:1" x14ac:dyDescent="0.25">
      <c r="A50"/>
    </row>
    <row r="51" spans="1:1" x14ac:dyDescent="0.25">
      <c r="A51"/>
    </row>
    <row r="52" spans="1:1" x14ac:dyDescent="0.25">
      <c r="A52"/>
    </row>
    <row r="53" spans="1:1" x14ac:dyDescent="0.25">
      <c r="A53"/>
    </row>
    <row r="54" spans="1:1" x14ac:dyDescent="0.25">
      <c r="A54"/>
    </row>
    <row r="55" spans="1:1" x14ac:dyDescent="0.25">
      <c r="A55"/>
    </row>
    <row r="56" spans="1:1" x14ac:dyDescent="0.25">
      <c r="A56"/>
    </row>
    <row r="57" spans="1:1" x14ac:dyDescent="0.25">
      <c r="A57"/>
    </row>
    <row r="58" spans="1:1" x14ac:dyDescent="0.25">
      <c r="A58"/>
    </row>
    <row r="59" spans="1:1" x14ac:dyDescent="0.25">
      <c r="A59"/>
    </row>
    <row r="60" spans="1:1" x14ac:dyDescent="0.25">
      <c r="A60"/>
    </row>
    <row r="61" spans="1:1" x14ac:dyDescent="0.25">
      <c r="A61"/>
    </row>
    <row r="62" spans="1:1" x14ac:dyDescent="0.25">
      <c r="A62"/>
    </row>
    <row r="63" spans="1:1" x14ac:dyDescent="0.25">
      <c r="A63"/>
    </row>
  </sheetData>
  <sortState xmlns:xlrd2="http://schemas.microsoft.com/office/spreadsheetml/2017/richdata2" ref="A1:A63">
    <sortCondition ref="A1:A63"/>
  </sortState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01B6B-C393-4203-A5F4-8D9000DB7AEF}">
  <dimension ref="A1:B16"/>
  <sheetViews>
    <sheetView workbookViewId="0">
      <selection activeCell="A7" sqref="A7"/>
    </sheetView>
  </sheetViews>
  <sheetFormatPr defaultRowHeight="15" x14ac:dyDescent="0.25"/>
  <cols>
    <col min="2" max="2" width="30" customWidth="1"/>
  </cols>
  <sheetData>
    <row r="1" spans="1:2" x14ac:dyDescent="0.25">
      <c r="A1" t="s">
        <v>1177</v>
      </c>
    </row>
    <row r="2" spans="1:2" x14ac:dyDescent="0.25">
      <c r="A2" t="s">
        <v>1200</v>
      </c>
      <c r="B2" t="s">
        <v>1202</v>
      </c>
    </row>
    <row r="3" spans="1:2" x14ac:dyDescent="0.25">
      <c r="A3" t="s">
        <v>1277</v>
      </c>
      <c r="B3" t="s">
        <v>1278</v>
      </c>
    </row>
    <row r="4" spans="1:2" x14ac:dyDescent="0.25">
      <c r="A4" t="s">
        <v>1279</v>
      </c>
      <c r="B4" t="s">
        <v>1280</v>
      </c>
    </row>
    <row r="5" spans="1:2" x14ac:dyDescent="0.25">
      <c r="A5" t="s">
        <v>1187</v>
      </c>
    </row>
    <row r="6" spans="1:2" x14ac:dyDescent="0.25">
      <c r="A6" t="s">
        <v>1422</v>
      </c>
      <c r="B6" t="s">
        <v>1404</v>
      </c>
    </row>
    <row r="7" spans="1:2" x14ac:dyDescent="0.25">
      <c r="A7" t="s">
        <v>1189</v>
      </c>
    </row>
    <row r="8" spans="1:2" x14ac:dyDescent="0.25">
      <c r="A8" t="s">
        <v>1201</v>
      </c>
      <c r="B8" t="s">
        <v>1203</v>
      </c>
    </row>
    <row r="9" spans="1:2" x14ac:dyDescent="0.25">
      <c r="A9" t="s">
        <v>1370</v>
      </c>
      <c r="B9" t="s">
        <v>1371</v>
      </c>
    </row>
    <row r="10" spans="1:2" x14ac:dyDescent="0.25">
      <c r="A10" t="s">
        <v>1114</v>
      </c>
    </row>
    <row r="11" spans="1:2" x14ac:dyDescent="0.25">
      <c r="A11" t="s">
        <v>1372</v>
      </c>
      <c r="B11" t="s">
        <v>1373</v>
      </c>
    </row>
    <row r="12" spans="1:2" x14ac:dyDescent="0.25">
      <c r="A12" t="s">
        <v>1405</v>
      </c>
      <c r="B12" t="s">
        <v>1406</v>
      </c>
    </row>
    <row r="13" spans="1:2" x14ac:dyDescent="0.25">
      <c r="A13" t="s">
        <v>1331</v>
      </c>
      <c r="B13" t="s">
        <v>1407</v>
      </c>
    </row>
    <row r="14" spans="1:2" x14ac:dyDescent="0.25">
      <c r="A14" t="s">
        <v>1409</v>
      </c>
      <c r="B14" t="s">
        <v>1410</v>
      </c>
    </row>
    <row r="15" spans="1:2" x14ac:dyDescent="0.25">
      <c r="A15" t="s">
        <v>1024</v>
      </c>
      <c r="B15" t="s">
        <v>1408</v>
      </c>
    </row>
    <row r="16" spans="1:2" x14ac:dyDescent="0.25">
      <c r="A16" t="s">
        <v>1281</v>
      </c>
      <c r="B16" t="s">
        <v>1282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0702D-54D4-42BD-BE91-698C5F6FA681}">
  <dimension ref="A1:A4"/>
  <sheetViews>
    <sheetView workbookViewId="0">
      <selection activeCell="E19" sqref="E19"/>
    </sheetView>
  </sheetViews>
  <sheetFormatPr defaultRowHeight="15" x14ac:dyDescent="0.25"/>
  <sheetData>
    <row r="1" spans="1:1" x14ac:dyDescent="0.25">
      <c r="A1" t="s">
        <v>1104</v>
      </c>
    </row>
    <row r="2" spans="1:1" x14ac:dyDescent="0.25">
      <c r="A2" t="s">
        <v>1105</v>
      </c>
    </row>
    <row r="3" spans="1:1" x14ac:dyDescent="0.25">
      <c r="A3" t="s">
        <v>1176</v>
      </c>
    </row>
    <row r="4" spans="1:1" x14ac:dyDescent="0.25">
      <c r="A4" t="s">
        <v>1116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76A0E-3702-42CD-94AF-F39131808778}">
  <dimension ref="A1:A4"/>
  <sheetViews>
    <sheetView workbookViewId="0">
      <selection activeCell="A3" sqref="A3"/>
    </sheetView>
  </sheetViews>
  <sheetFormatPr defaultRowHeight="15" x14ac:dyDescent="0.25"/>
  <cols>
    <col min="1" max="1" width="9.140625" style="1"/>
  </cols>
  <sheetData>
    <row r="1" spans="1:1" x14ac:dyDescent="0.25">
      <c r="A1" s="1" t="s">
        <v>1001</v>
      </c>
    </row>
    <row r="2" spans="1:1" x14ac:dyDescent="0.25">
      <c r="A2" s="1" t="s">
        <v>1369</v>
      </c>
    </row>
    <row r="3" spans="1:1" x14ac:dyDescent="0.25">
      <c r="A3" s="1" t="s">
        <v>1172</v>
      </c>
    </row>
    <row r="4" spans="1:1" x14ac:dyDescent="0.25">
      <c r="A4" s="1" t="s">
        <v>1020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8128BF-A522-4995-A8CE-BAD9349B7022}">
  <dimension ref="A1:A8"/>
  <sheetViews>
    <sheetView workbookViewId="0">
      <selection activeCell="A8" sqref="A8"/>
    </sheetView>
  </sheetViews>
  <sheetFormatPr defaultRowHeight="15" x14ac:dyDescent="0.25"/>
  <cols>
    <col min="1" max="1" width="9.140625" style="1"/>
  </cols>
  <sheetData>
    <row r="1" spans="1:1" x14ac:dyDescent="0.25">
      <c r="A1" s="1" t="s">
        <v>1177</v>
      </c>
    </row>
    <row r="2" spans="1:1" x14ac:dyDescent="0.25">
      <c r="A2" s="1" t="s">
        <v>1283</v>
      </c>
    </row>
    <row r="3" spans="1:1" x14ac:dyDescent="0.25">
      <c r="A3" s="1" t="s">
        <v>1284</v>
      </c>
    </row>
    <row r="4" spans="1:1" x14ac:dyDescent="0.25">
      <c r="A4" s="1" t="s">
        <v>1116</v>
      </c>
    </row>
    <row r="5" spans="1:1" x14ac:dyDescent="0.25">
      <c r="A5" s="1" t="s">
        <v>1187</v>
      </c>
    </row>
    <row r="6" spans="1:1" x14ac:dyDescent="0.25">
      <c r="A6" s="1" t="s">
        <v>1188</v>
      </c>
    </row>
    <row r="7" spans="1:1" x14ac:dyDescent="0.25">
      <c r="A7" s="1" t="s">
        <v>1380</v>
      </c>
    </row>
    <row r="8" spans="1:1" x14ac:dyDescent="0.25">
      <c r="A8" s="1" t="s">
        <v>1020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D5095-84EF-4FF1-9742-F42490DBD4F6}">
  <dimension ref="A1:A16"/>
  <sheetViews>
    <sheetView workbookViewId="0">
      <selection activeCell="A4" sqref="A4"/>
    </sheetView>
  </sheetViews>
  <sheetFormatPr defaultRowHeight="15" x14ac:dyDescent="0.25"/>
  <cols>
    <col min="1" max="1" width="9.140625" style="1"/>
  </cols>
  <sheetData>
    <row r="1" spans="1:1" x14ac:dyDescent="0.25">
      <c r="A1" s="1" t="s">
        <v>1177</v>
      </c>
    </row>
    <row r="2" spans="1:1" x14ac:dyDescent="0.25">
      <c r="A2" s="1" t="s">
        <v>1106</v>
      </c>
    </row>
    <row r="3" spans="1:1" x14ac:dyDescent="0.25">
      <c r="A3" s="1" t="s">
        <v>1423</v>
      </c>
    </row>
    <row r="4" spans="1:1" x14ac:dyDescent="0.25">
      <c r="A4" s="1" t="s">
        <v>1186</v>
      </c>
    </row>
    <row r="5" spans="1:1" x14ac:dyDescent="0.25">
      <c r="A5" s="1" t="s">
        <v>1187</v>
      </c>
    </row>
    <row r="6" spans="1:1" x14ac:dyDescent="0.25">
      <c r="A6" s="1" t="s">
        <v>1188</v>
      </c>
    </row>
    <row r="7" spans="1:1" x14ac:dyDescent="0.25">
      <c r="A7" s="1" t="s">
        <v>1189</v>
      </c>
    </row>
    <row r="8" spans="1:1" x14ac:dyDescent="0.25">
      <c r="A8" s="1" t="s">
        <v>1301</v>
      </c>
    </row>
    <row r="9" spans="1:1" x14ac:dyDescent="0.25">
      <c r="A9" s="1" t="s">
        <v>1184</v>
      </c>
    </row>
    <row r="10" spans="1:1" x14ac:dyDescent="0.25">
      <c r="A10" s="1" t="s">
        <v>1185</v>
      </c>
    </row>
    <row r="11" spans="1:1" x14ac:dyDescent="0.25">
      <c r="A11" s="1" t="s">
        <v>1115</v>
      </c>
    </row>
    <row r="12" spans="1:1" x14ac:dyDescent="0.25">
      <c r="A12" s="1" t="s">
        <v>1117</v>
      </c>
    </row>
    <row r="13" spans="1:1" x14ac:dyDescent="0.25">
      <c r="A13" s="1" t="s">
        <v>1118</v>
      </c>
    </row>
    <row r="14" spans="1:1" x14ac:dyDescent="0.25">
      <c r="A14" s="1" t="s">
        <v>1119</v>
      </c>
    </row>
    <row r="15" spans="1:1" x14ac:dyDescent="0.25">
      <c r="A15" s="1" t="s">
        <v>1007</v>
      </c>
    </row>
    <row r="16" spans="1:1" x14ac:dyDescent="0.25">
      <c r="A16" s="1" t="s">
        <v>1020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2B5C03-5AC6-4DC0-8FE6-C24F3901DBB7}">
  <dimension ref="A1:A32"/>
  <sheetViews>
    <sheetView workbookViewId="0">
      <selection activeCell="G23" sqref="G23"/>
    </sheetView>
  </sheetViews>
  <sheetFormatPr defaultRowHeight="15" x14ac:dyDescent="0.25"/>
  <cols>
    <col min="1" max="1" width="9.140625" style="1"/>
  </cols>
  <sheetData>
    <row r="1" spans="1:1" x14ac:dyDescent="0.25">
      <c r="A1" s="1" t="s">
        <v>1318</v>
      </c>
    </row>
    <row r="2" spans="1:1" x14ac:dyDescent="0.25">
      <c r="A2" s="1" t="s">
        <v>1387</v>
      </c>
    </row>
    <row r="3" spans="1:1" x14ac:dyDescent="0.25">
      <c r="A3" s="1" t="s">
        <v>1388</v>
      </c>
    </row>
    <row r="4" spans="1:1" x14ac:dyDescent="0.25">
      <c r="A4" s="1" t="s">
        <v>1389</v>
      </c>
    </row>
    <row r="5" spans="1:1" x14ac:dyDescent="0.25">
      <c r="A5" s="1" t="s">
        <v>1122</v>
      </c>
    </row>
    <row r="6" spans="1:1" x14ac:dyDescent="0.25">
      <c r="A6" s="1" t="s">
        <v>1298</v>
      </c>
    </row>
    <row r="7" spans="1:1" x14ac:dyDescent="0.25">
      <c r="A7" s="1" t="s">
        <v>1403</v>
      </c>
    </row>
    <row r="8" spans="1:1" x14ac:dyDescent="0.25">
      <c r="A8" s="1" t="s">
        <v>1390</v>
      </c>
    </row>
    <row r="9" spans="1:1" x14ac:dyDescent="0.25">
      <c r="A9" s="1" t="s">
        <v>1391</v>
      </c>
    </row>
    <row r="10" spans="1:1" x14ac:dyDescent="0.25">
      <c r="A10" s="1" t="s">
        <v>1392</v>
      </c>
    </row>
    <row r="11" spans="1:1" x14ac:dyDescent="0.25">
      <c r="A11" s="1" t="s">
        <v>1393</v>
      </c>
    </row>
    <row r="12" spans="1:1" x14ac:dyDescent="0.25">
      <c r="A12" s="1" t="s">
        <v>1394</v>
      </c>
    </row>
    <row r="13" spans="1:1" x14ac:dyDescent="0.25">
      <c r="A13" s="1" t="s">
        <v>1395</v>
      </c>
    </row>
    <row r="14" spans="1:1" x14ac:dyDescent="0.25">
      <c r="A14" s="1" t="s">
        <v>1396</v>
      </c>
    </row>
    <row r="15" spans="1:1" x14ac:dyDescent="0.25">
      <c r="A15" s="1">
        <v>17</v>
      </c>
    </row>
    <row r="16" spans="1:1" x14ac:dyDescent="0.25">
      <c r="A16" s="1" t="s">
        <v>1397</v>
      </c>
    </row>
    <row r="17" spans="1:1" x14ac:dyDescent="0.25">
      <c r="A17" s="1" t="s">
        <v>1398</v>
      </c>
    </row>
    <row r="18" spans="1:1" x14ac:dyDescent="0.25">
      <c r="A18" s="1">
        <v>14</v>
      </c>
    </row>
    <row r="19" spans="1:1" x14ac:dyDescent="0.25">
      <c r="A19" s="1" t="s">
        <v>1275</v>
      </c>
    </row>
    <row r="20" spans="1:1" x14ac:dyDescent="0.25">
      <c r="A20" s="1" t="s">
        <v>1333</v>
      </c>
    </row>
    <row r="21" spans="1:1" x14ac:dyDescent="0.25">
      <c r="A21" s="1" t="s">
        <v>1399</v>
      </c>
    </row>
    <row r="22" spans="1:1" x14ac:dyDescent="0.25">
      <c r="A22" s="1" t="s">
        <v>1400</v>
      </c>
    </row>
    <row r="23" spans="1:1" x14ac:dyDescent="0.25">
      <c r="A23" s="1" t="s">
        <v>1113</v>
      </c>
    </row>
    <row r="24" spans="1:1" x14ac:dyDescent="0.25">
      <c r="A24" s="1" t="s">
        <v>1168</v>
      </c>
    </row>
    <row r="25" spans="1:1" x14ac:dyDescent="0.25">
      <c r="A25" s="1" t="s">
        <v>1124</v>
      </c>
    </row>
    <row r="26" spans="1:1" x14ac:dyDescent="0.25">
      <c r="A26" s="1" t="s">
        <v>1123</v>
      </c>
    </row>
    <row r="27" spans="1:1" x14ac:dyDescent="0.25">
      <c r="A27" s="1" t="s">
        <v>1402</v>
      </c>
    </row>
    <row r="28" spans="1:1" x14ac:dyDescent="0.25">
      <c r="A28" s="1" t="s">
        <v>1401</v>
      </c>
    </row>
    <row r="29" spans="1:1" x14ac:dyDescent="0.25">
      <c r="A29" s="1" t="s">
        <v>1102</v>
      </c>
    </row>
    <row r="30" spans="1:1" x14ac:dyDescent="0.25">
      <c r="A30" s="1" t="s">
        <v>1103</v>
      </c>
    </row>
    <row r="31" spans="1:1" x14ac:dyDescent="0.25">
      <c r="A31" s="1" t="s">
        <v>1163</v>
      </c>
    </row>
    <row r="32" spans="1:1" x14ac:dyDescent="0.25">
      <c r="A32" s="1" t="s">
        <v>1272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Microcode</vt:lpstr>
      <vt:lpstr>E_INTR</vt:lpstr>
      <vt:lpstr>Subroutines</vt:lpstr>
      <vt:lpstr>Jcond</vt:lpstr>
      <vt:lpstr>Tmp</vt:lpstr>
      <vt:lpstr>SR</vt:lpstr>
      <vt:lpstr>EC</vt:lpstr>
      <vt:lpstr>IC</vt:lpstr>
      <vt:lpstr>ALUOps</vt:lpstr>
      <vt:lpstr>D2</vt:lpstr>
      <vt:lpstr>Source1</vt:lpstr>
      <vt:lpstr>Source2</vt:lpstr>
      <vt:lpstr>Dest1</vt:lpstr>
      <vt:lpstr>Types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Balsom</dc:creator>
  <cp:lastModifiedBy>Daniel Balsom</cp:lastModifiedBy>
  <dcterms:created xsi:type="dcterms:W3CDTF">2025-10-07T14:03:35Z</dcterms:created>
  <dcterms:modified xsi:type="dcterms:W3CDTF">2025-10-12T17:37:49Z</dcterms:modified>
</cp:coreProperties>
</file>